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0480" activeTab="2"/>
  </bookViews>
  <sheets>
    <sheet name="博士生汇总" sheetId="1" r:id="rId1"/>
    <sheet name="23级硕士汇总" sheetId="2" r:id="rId2"/>
    <sheet name="24级硕士汇总" sheetId="3" r:id="rId3"/>
    <sheet name="所有学生业绩明细汇总" sheetId="4" r:id="rId4"/>
  </sheets>
  <definedNames>
    <definedName name="_xlnm._FilterDatabase" localSheetId="2" hidden="1">'24级硕士汇总'!$A$1:$AG$374</definedName>
    <definedName name="_xlnm._FilterDatabase" localSheetId="1">'23级硕士汇总'!$A$2:$AG$341</definedName>
    <definedName name="_xlnm._FilterDatabase" localSheetId="3">所有学生业绩明细汇总!$A$1:$Z$169</definedName>
    <definedName name="_xleta.SUM">#NAME?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<sst xmlns="http://schemas.openxmlformats.org/spreadsheetml/2006/main" count="9932" uniqueCount="2753">
  <si>
    <t>班级</t>
  </si>
  <si>
    <t>序号</t>
  </si>
  <si>
    <t>姓名</t>
  </si>
  <si>
    <t>学号</t>
  </si>
  <si>
    <t>专业、班级</t>
  </si>
  <si>
    <t>政治面貌</t>
  </si>
  <si>
    <t>学术实践创新能力</t>
  </si>
  <si>
    <t>体美劳素养</t>
  </si>
  <si>
    <t>综合素质评价量化得分</t>
  </si>
  <si>
    <t>学生创新能力前40%</t>
  </si>
  <si>
    <t>体美劳素养前40%</t>
  </si>
  <si>
    <t>综合素质评价结果（总分前40%为优秀，其余为合格）</t>
  </si>
  <si>
    <t>优秀研究生（综合素质评价为优秀）</t>
  </si>
  <si>
    <t>五好研究生（学术创新能力和体美劳素养均为前40%）</t>
  </si>
  <si>
    <t>课程成绩</t>
  </si>
  <si>
    <t xml:space="preserve">Science
Nature
Cell  </t>
  </si>
  <si>
    <t xml:space="preserve">国际CCFA类正式论文；
清华TH-CPLA类正式论文；
IF &gt; 10.0 的 SCI 期刊论文；
软件学报、计算机学报、中国科学（信息）、计算机研究与发展；  </t>
  </si>
  <si>
    <t>国际CCFB类正式论文；
清华TH-CPLB类正式论文；
国内CCFT1类正式论文；
IF &gt; 5.0或中科院分区1区的SCI期刊论文；</t>
  </si>
  <si>
    <t>国际CCFC类正式论文；
国内CCFT2类正式论文；
IF &gt; 2.0 的期刊论文 ；</t>
  </si>
  <si>
    <t>SCI论文；中文一级期刊；</t>
  </si>
  <si>
    <t>其他EI会议论文；中文核心期刊论文</t>
  </si>
  <si>
    <t xml:space="preserve">竞赛获奖 </t>
  </si>
  <si>
    <t>专利</t>
  </si>
  <si>
    <t xml:space="preserve">开源代码  </t>
  </si>
  <si>
    <t>科研项目</t>
  </si>
  <si>
    <t>体育活动（30分）</t>
  </si>
  <si>
    <t>体育比赛及活动获奖（15分）</t>
  </si>
  <si>
    <t>美育活动（20分）</t>
  </si>
  <si>
    <t>美育比赛或美育活动获奖（10分）</t>
  </si>
  <si>
    <t>劳育活动（30分）</t>
  </si>
  <si>
    <t>劳育比赛、劳育活动获奖或社会工作（15分）</t>
  </si>
  <si>
    <t>思想政治表现（优秀、合格、不合格）</t>
  </si>
  <si>
    <t>学术实践创新呢你S1</t>
  </si>
  <si>
    <t>体美劳素养S2</t>
  </si>
  <si>
    <t>总分</t>
  </si>
  <si>
    <t>总分前40%</t>
  </si>
  <si>
    <t>备注</t>
  </si>
  <si>
    <t>22博</t>
  </si>
  <si>
    <t>陈可嘉</t>
  </si>
  <si>
    <t>2022级博士生班</t>
  </si>
  <si>
    <t>团员</t>
  </si>
  <si>
    <t>1[1],2[2]</t>
  </si>
  <si>
    <t>优秀</t>
  </si>
  <si>
    <t>是</t>
  </si>
  <si>
    <t>龚盛豪</t>
  </si>
  <si>
    <t>12251011</t>
  </si>
  <si>
    <t>1[1];1[2]</t>
  </si>
  <si>
    <t>梁国艳</t>
  </si>
  <si>
    <t>预备党员</t>
  </si>
  <si>
    <t>1[1],1[2]</t>
  </si>
  <si>
    <t>曹嘉诚</t>
  </si>
  <si>
    <t>1[3，导1]</t>
  </si>
  <si>
    <t>1[1]</t>
  </si>
  <si>
    <t>否</t>
  </si>
  <si>
    <t>徐浩然</t>
  </si>
  <si>
    <t>赵梓妍</t>
  </si>
  <si>
    <t>12251003</t>
  </si>
  <si>
    <t>2022级博士班</t>
  </si>
  <si>
    <t>群众</t>
  </si>
  <si>
    <t>合格</t>
  </si>
  <si>
    <t>高克威</t>
  </si>
  <si>
    <t>1[2,导1];1[3,导1]；</t>
  </si>
  <si>
    <t>彭光宇</t>
  </si>
  <si>
    <t>党员</t>
  </si>
  <si>
    <t>张振虎</t>
  </si>
  <si>
    <t>潘伟航</t>
  </si>
  <si>
    <t>薛国泽</t>
  </si>
  <si>
    <t>潘洁雨</t>
  </si>
  <si>
    <t>23博</t>
  </si>
  <si>
    <t>殷鑫</t>
  </si>
  <si>
    <t>2023博士生班</t>
  </si>
  <si>
    <t>共青团员</t>
  </si>
  <si>
    <t>-</t>
  </si>
  <si>
    <t>2[1]</t>
  </si>
  <si>
    <t>邵子睿</t>
  </si>
  <si>
    <t>2[1];1[2];1[3]</t>
  </si>
  <si>
    <t>王梦如</t>
  </si>
  <si>
    <t>2024博士生班</t>
  </si>
  <si>
    <t>中共党员</t>
  </si>
  <si>
    <t>2[1];1[4,导2]</t>
  </si>
  <si>
    <t>杨帆</t>
  </si>
  <si>
    <t>A类二等奖1[2];B类二等奖1[1]</t>
  </si>
  <si>
    <t>包云泰</t>
  </si>
  <si>
    <t>1[1 Findings];1[1]</t>
  </si>
  <si>
    <t>葛宇航</t>
  </si>
  <si>
    <t>1[2，导1]</t>
  </si>
  <si>
    <t>马腾</t>
  </si>
  <si>
    <t>刘壮</t>
  </si>
  <si>
    <t>张博宇</t>
  </si>
  <si>
    <t>刘绮</t>
  </si>
  <si>
    <t>蔡超翔</t>
  </si>
  <si>
    <t>1[2];2[3]</t>
  </si>
  <si>
    <t>董天舒</t>
  </si>
  <si>
    <t>励翔东</t>
  </si>
  <si>
    <t>1[2];1[4] ;1[3]</t>
  </si>
  <si>
    <t>虞词博</t>
  </si>
  <si>
    <t>孙思颖</t>
  </si>
  <si>
    <t>方则宽</t>
  </si>
  <si>
    <t>高旭</t>
  </si>
  <si>
    <t>郝梓淇</t>
  </si>
  <si>
    <t>冯彦彰</t>
  </si>
  <si>
    <t>赵昱</t>
  </si>
  <si>
    <t>张圣旭明</t>
  </si>
  <si>
    <t>24博</t>
  </si>
  <si>
    <t>张颖</t>
  </si>
  <si>
    <t>2024级博士班</t>
  </si>
  <si>
    <t>李新锐</t>
  </si>
  <si>
    <t>12451012</t>
  </si>
  <si>
    <t>1[3,导2]</t>
  </si>
  <si>
    <t>薛逸达</t>
  </si>
  <si>
    <t>李秦峰</t>
  </si>
  <si>
    <t>共产党员</t>
  </si>
  <si>
    <t>屈展</t>
  </si>
  <si>
    <t>12451009</t>
  </si>
  <si>
    <t>180.55</t>
  </si>
  <si>
    <t>1[1];1[2,1]</t>
  </si>
  <si>
    <t>刘子涵</t>
  </si>
  <si>
    <t>凌志威</t>
  </si>
  <si>
    <t>陈振宁</t>
  </si>
  <si>
    <t>张逸帆</t>
  </si>
  <si>
    <t>戴扬</t>
  </si>
  <si>
    <t>1[3,1]</t>
  </si>
  <si>
    <t>高明合</t>
  </si>
  <si>
    <t>/</t>
  </si>
  <si>
    <t>2[1]
 1[2]</t>
  </si>
  <si>
    <t>1[3]</t>
  </si>
  <si>
    <t>夏铭轩</t>
  </si>
  <si>
    <t>1[1];2[2,1]</t>
  </si>
  <si>
    <t>足球社干事2分</t>
  </si>
  <si>
    <t>陈挺扬</t>
  </si>
  <si>
    <t>2[1];1[2,1];</t>
  </si>
  <si>
    <t>阎赟之</t>
  </si>
  <si>
    <t>2[1];1[3]</t>
  </si>
  <si>
    <t>李佳晖</t>
  </si>
  <si>
    <t>发明专利1[2]</t>
  </si>
  <si>
    <t>22.5/7.5</t>
  </si>
  <si>
    <t>曾志豪</t>
  </si>
  <si>
    <t>苗乔伟</t>
  </si>
  <si>
    <t>2[1];1[2,1];1[2,导1];</t>
  </si>
  <si>
    <t>A类二等奖1[2]</t>
  </si>
  <si>
    <t>朱叙行</t>
  </si>
  <si>
    <t>江昊泽</t>
  </si>
  <si>
    <t>1[1];</t>
  </si>
  <si>
    <t>2024-2025学年春夏学期《数字图像处理》课程助教</t>
  </si>
  <si>
    <t>陈时富</t>
  </si>
  <si>
    <t>放弃资格不参加</t>
  </si>
  <si>
    <t>戴振龙</t>
  </si>
  <si>
    <t>赖徐源</t>
  </si>
  <si>
    <t>张锦添</t>
  </si>
  <si>
    <t>12551007</t>
  </si>
  <si>
    <t>2025级博士班</t>
  </si>
  <si>
    <t/>
  </si>
  <si>
    <t>1、担任电子信息2303党支部组织委员
2、担任电子信息2303班级组织委员</t>
  </si>
  <si>
    <t>25博</t>
  </si>
  <si>
    <t>袁瑜谦</t>
  </si>
  <si>
    <t>12551001</t>
  </si>
  <si>
    <t>1[1];1[4,导1];</t>
  </si>
  <si>
    <t>布文东</t>
  </si>
  <si>
    <t>金宣丞</t>
  </si>
  <si>
    <t>1、担任软件学院足球社社长</t>
  </si>
  <si>
    <t>潘淼</t>
  </si>
  <si>
    <t>1[2]</t>
  </si>
  <si>
    <t>赵裕铠</t>
  </si>
  <si>
    <t>雷丰豪</t>
  </si>
  <si>
    <t>唐可正</t>
  </si>
  <si>
    <t>12551005</t>
  </si>
  <si>
    <t>施雨含</t>
  </si>
  <si>
    <t>朱甲文</t>
  </si>
  <si>
    <t>12551014</t>
  </si>
  <si>
    <t>于元宏</t>
  </si>
  <si>
    <t>金叶晨</t>
  </si>
  <si>
    <t>软件学院电子信息23级研究生综合素质评价个人业绩汇总表及初评结果</t>
  </si>
  <si>
    <t>电子信息2301</t>
  </si>
  <si>
    <t>季圣鹏</t>
  </si>
  <si>
    <t>4[1]，4[2]</t>
  </si>
  <si>
    <t>周逸云</t>
  </si>
  <si>
    <t>3[1]，1[3]</t>
  </si>
  <si>
    <t>黄海</t>
  </si>
  <si>
    <t>3[1]</t>
  </si>
  <si>
    <t>李坤熹</t>
  </si>
  <si>
    <t>王瀚霆</t>
  </si>
  <si>
    <t>吕康滔</t>
  </si>
  <si>
    <t>1、担任组织委员：3分</t>
  </si>
  <si>
    <t>黄紫潍</t>
  </si>
  <si>
    <t>1[1], 1[2]</t>
  </si>
  <si>
    <t>1、担任宣传委员：3分</t>
  </si>
  <si>
    <t>刘宇航</t>
  </si>
  <si>
    <t>A类一等奖1[1]</t>
  </si>
  <si>
    <t>马少杰</t>
  </si>
  <si>
    <t>王舒蕾</t>
  </si>
  <si>
    <t>肖文懿</t>
  </si>
  <si>
    <t>1.担任党支部副书记：5分</t>
  </si>
  <si>
    <t xml:space="preserve"> 蒋昕怡</t>
  </si>
  <si>
    <t>于佳</t>
  </si>
  <si>
    <t>担任软件学院2301班副班长：2分</t>
  </si>
  <si>
    <t>沈佳军</t>
  </si>
  <si>
    <t>1[2,导1]</t>
  </si>
  <si>
    <t>张敏杰</t>
  </si>
  <si>
    <t>1、担任软件学院学生兼职辅导员：6分</t>
  </si>
  <si>
    <t>张建鑫</t>
  </si>
  <si>
    <t>1、担任团支书：4分</t>
  </si>
  <si>
    <t>陈纪开</t>
  </si>
  <si>
    <t>王永康</t>
  </si>
  <si>
    <t>安健翔</t>
  </si>
  <si>
    <t>1.篮球社副社长：3分</t>
  </si>
  <si>
    <t>祝溢泽</t>
  </si>
  <si>
    <t>1、担任文体委员：2分</t>
  </si>
  <si>
    <t>周扬</t>
  </si>
  <si>
    <t>1、担任纪检委员：4分</t>
  </si>
  <si>
    <t>胡华金</t>
  </si>
  <si>
    <t>唐艺宁</t>
  </si>
  <si>
    <t>担任软件学院2301班实习就业委员：2分</t>
  </si>
  <si>
    <t>肖子安</t>
  </si>
  <si>
    <t>包智健</t>
  </si>
  <si>
    <t>郭峻豪</t>
  </si>
  <si>
    <t>王子腾</t>
  </si>
  <si>
    <t>自愿放弃</t>
  </si>
  <si>
    <t>傅晨晗</t>
  </si>
  <si>
    <t>邱学思</t>
  </si>
  <si>
    <t>22351159</t>
  </si>
  <si>
    <t>王卓楠</t>
  </si>
  <si>
    <t>22351209</t>
  </si>
  <si>
    <t>电子信息2302班</t>
  </si>
  <si>
    <t>富嘉杰</t>
  </si>
  <si>
    <t>韩文康</t>
  </si>
  <si>
    <t>汪湘衡</t>
  </si>
  <si>
    <t>担任班委 2</t>
  </si>
  <si>
    <t>罗庭辉</t>
  </si>
  <si>
    <t>担任班长 5</t>
  </si>
  <si>
    <t>谢欢</t>
  </si>
  <si>
    <t>发明专利 1[2,导1]</t>
  </si>
  <si>
    <t>阮健乘</t>
  </si>
  <si>
    <t>王瑞</t>
  </si>
  <si>
    <t>1[1]，1[2]</t>
  </si>
  <si>
    <t>黄成龙</t>
  </si>
  <si>
    <t>1[3,导 2]</t>
  </si>
  <si>
    <t>王涛</t>
  </si>
  <si>
    <t>2[2]</t>
  </si>
  <si>
    <t>发明专利1[2,导1]</t>
  </si>
  <si>
    <t>支部组织委员 4</t>
  </si>
  <si>
    <t>樊怡江</t>
  </si>
  <si>
    <t>1[3,导1]</t>
  </si>
  <si>
    <t>冯政昭</t>
  </si>
  <si>
    <t>胡中豪</t>
  </si>
  <si>
    <t>1[2], 1[3,导 2]</t>
  </si>
  <si>
    <t>李丰羽</t>
  </si>
  <si>
    <t>团支部副书记 2</t>
  </si>
  <si>
    <t>宓禹</t>
  </si>
  <si>
    <t>冯玥瑛</t>
  </si>
  <si>
    <t>1[3],1[2]</t>
  </si>
  <si>
    <t>徐文溢</t>
  </si>
  <si>
    <t>黄行健</t>
  </si>
  <si>
    <t>王子越</t>
  </si>
  <si>
    <t>方玉杰</t>
  </si>
  <si>
    <t>吕川一</t>
  </si>
  <si>
    <t>C类三等奖1[1]</t>
  </si>
  <si>
    <t>徐雍钦</t>
  </si>
  <si>
    <t>朱婷婷</t>
  </si>
  <si>
    <t>蔡梦菲</t>
  </si>
  <si>
    <t>支部副书记5分</t>
  </si>
  <si>
    <t>唐川淇</t>
  </si>
  <si>
    <t>吴元戎</t>
  </si>
  <si>
    <t>林涵</t>
  </si>
  <si>
    <t>蒋智捷</t>
  </si>
  <si>
    <t>王天行</t>
  </si>
  <si>
    <t>马逸昕</t>
  </si>
  <si>
    <t>郭浩博</t>
  </si>
  <si>
    <t>王启隆</t>
  </si>
  <si>
    <t>电子信息2303班</t>
  </si>
  <si>
    <t>刘治强</t>
  </si>
  <si>
    <t>1[1];1[3,导2];1[1,findings]</t>
  </si>
  <si>
    <t>方润楠</t>
  </si>
  <si>
    <t>2[2], 1[1]</t>
  </si>
  <si>
    <t>于瀚勋</t>
  </si>
  <si>
    <t>习泽坤</t>
  </si>
  <si>
    <t>1[1],1[3,导2]</t>
  </si>
  <si>
    <t>张学桥</t>
  </si>
  <si>
    <t>1[1] ; 1[3]</t>
  </si>
  <si>
    <t>吴雨轩</t>
  </si>
  <si>
    <t>沈铭</t>
  </si>
  <si>
    <t>1[4,导3]</t>
  </si>
  <si>
    <t>陈希妍</t>
  </si>
  <si>
    <t>华尹</t>
  </si>
  <si>
    <t>1[1] (FInding); 1[3] (FInding)</t>
  </si>
  <si>
    <t>李旭泓</t>
  </si>
  <si>
    <t>屠铭尘</t>
  </si>
  <si>
    <t>1[4,导2]</t>
  </si>
  <si>
    <t>施展</t>
  </si>
  <si>
    <t>朱则鹏</t>
  </si>
  <si>
    <t>李浩玮</t>
  </si>
  <si>
    <t>1[2,导1];</t>
  </si>
  <si>
    <t>王鑫达</t>
  </si>
  <si>
    <t>1[4,导1]</t>
  </si>
  <si>
    <t>张召寒</t>
  </si>
  <si>
    <t>杨睿孜</t>
  </si>
  <si>
    <t>余越</t>
  </si>
  <si>
    <t>童文源</t>
  </si>
  <si>
    <t>王世豪</t>
  </si>
  <si>
    <t>陈杨</t>
  </si>
  <si>
    <t>1[4/8]</t>
  </si>
  <si>
    <t>林靖</t>
  </si>
  <si>
    <t>施妞</t>
  </si>
  <si>
    <t>张魁</t>
  </si>
  <si>
    <t>陈益涵</t>
  </si>
  <si>
    <t>董烨</t>
  </si>
  <si>
    <t>吴勋宇</t>
  </si>
  <si>
    <t>杨超雄</t>
  </si>
  <si>
    <t>刘康为</t>
  </si>
  <si>
    <t>电子信息2304班</t>
  </si>
  <si>
    <t>杨杰</t>
  </si>
  <si>
    <t>1[1]（25）</t>
  </si>
  <si>
    <t>高天弘</t>
  </si>
  <si>
    <t>1[1]（10）</t>
  </si>
  <si>
    <t>曾倩</t>
  </si>
  <si>
    <t>鲁兆成</t>
  </si>
  <si>
    <t>夏佳斌</t>
  </si>
  <si>
    <t>1[4,导3]（10*0.1=1）</t>
  </si>
  <si>
    <t>胡祥</t>
  </si>
  <si>
    <t>秦政瀚</t>
  </si>
  <si>
    <t>1[2];1[3]（25*0.4+25*0.1=12.5）</t>
  </si>
  <si>
    <t>樊书国</t>
  </si>
  <si>
    <t>1[2]（25*0.4=10）</t>
  </si>
  <si>
    <t>陆玲瑶</t>
  </si>
  <si>
    <t>1[1]（4）</t>
  </si>
  <si>
    <t>苏宇豪</t>
  </si>
  <si>
    <t>罗浩铭</t>
  </si>
  <si>
    <t>李弘辰</t>
  </si>
  <si>
    <t>毛博超</t>
  </si>
  <si>
    <t>薛霄楠</t>
  </si>
  <si>
    <t>李昶昊</t>
  </si>
  <si>
    <t>王晓语</t>
  </si>
  <si>
    <t>廖超</t>
  </si>
  <si>
    <t>贺达</t>
  </si>
  <si>
    <t>马逸韬</t>
  </si>
  <si>
    <t>孙煜宁</t>
  </si>
  <si>
    <t>余清扬</t>
  </si>
  <si>
    <t>何厚锋</t>
  </si>
  <si>
    <t>胡孟</t>
  </si>
  <si>
    <t>蔡启航</t>
  </si>
  <si>
    <t>侯富中</t>
  </si>
  <si>
    <t>沈智康</t>
  </si>
  <si>
    <t>电子信息2305班</t>
  </si>
  <si>
    <t>肖腾涛</t>
  </si>
  <si>
    <t>1、担任2305班宣传委员（2分）
2、短期社会实践活动-象山五四青年节青创客入乡（15分）
3、浙江大学社会实践活动优秀团队（30分）</t>
  </si>
  <si>
    <t>叶诗洋</t>
  </si>
  <si>
    <t>王唯实</t>
  </si>
  <si>
    <t>赵敬轩</t>
  </si>
  <si>
    <t>1[2,1]</t>
  </si>
  <si>
    <t>1、担任文体部副部长（4分）</t>
  </si>
  <si>
    <t>朱天泽</t>
  </si>
  <si>
    <t>庞倩倩</t>
  </si>
  <si>
    <t>1[3,2]</t>
  </si>
  <si>
    <t>担任第十二党支部支部委员（4分）</t>
  </si>
  <si>
    <t>黄凌云</t>
  </si>
  <si>
    <t>担任街舞社社长（5分）</t>
  </si>
  <si>
    <t>张驰</t>
  </si>
  <si>
    <t>1.担任团支部书记（5分）2.短期社会实践活动-象山五四青年节青创客入乡（15分）3.短期社会实践活动-甬相约城市走读活动（15分）</t>
  </si>
  <si>
    <t>刘顺</t>
  </si>
  <si>
    <t>吴苏湘</t>
  </si>
  <si>
    <t>1[1]; 1[3,2]</t>
  </si>
  <si>
    <t>杨牧宇</t>
  </si>
  <si>
    <t>发明专利1[2,导1]、
1[4,导1]</t>
  </si>
  <si>
    <t>王振宇</t>
  </si>
  <si>
    <t>陈卓越</t>
  </si>
  <si>
    <t>虞博文</t>
  </si>
  <si>
    <t>宋承昕</t>
  </si>
  <si>
    <t>李诗宇</t>
  </si>
  <si>
    <t>黄宇航</t>
  </si>
  <si>
    <t>高康悦</t>
  </si>
  <si>
    <t>汪富慧</t>
  </si>
  <si>
    <t>张伟星</t>
  </si>
  <si>
    <t>甄默涵</t>
  </si>
  <si>
    <t>谢浩阳</t>
  </si>
  <si>
    <t>徐启航</t>
  </si>
  <si>
    <t>童闯</t>
  </si>
  <si>
    <t>唐玥</t>
  </si>
  <si>
    <t>许一多</t>
  </si>
  <si>
    <t>张艺伟</t>
  </si>
  <si>
    <t>熊嘉瑜</t>
  </si>
  <si>
    <t>吴柯磊</t>
  </si>
  <si>
    <t>王兴浩</t>
  </si>
  <si>
    <t>孙德乐</t>
  </si>
  <si>
    <t>电子信息2306班</t>
  </si>
  <si>
    <t>邓乐</t>
  </si>
  <si>
    <t>郭宗豪</t>
  </si>
  <si>
    <t>高鹏</t>
  </si>
  <si>
    <t>叶力凯</t>
  </si>
  <si>
    <t>茅葭奕</t>
  </si>
  <si>
    <t>吕鉴冰</t>
  </si>
  <si>
    <t>鲁兴</t>
  </si>
  <si>
    <t>程梓芸</t>
  </si>
  <si>
    <t>张联成</t>
  </si>
  <si>
    <t>黄哲</t>
  </si>
  <si>
    <t>李裕峰</t>
  </si>
  <si>
    <t>杨剑</t>
  </si>
  <si>
    <t>张嘉璿</t>
  </si>
  <si>
    <t>曹天红</t>
  </si>
  <si>
    <t>段苗</t>
  </si>
  <si>
    <t>何柯阳</t>
  </si>
  <si>
    <t>蒋廷恺</t>
  </si>
  <si>
    <t>刘培正</t>
  </si>
  <si>
    <t>潘鹏州</t>
  </si>
  <si>
    <t>申明</t>
  </si>
  <si>
    <t>宋文宇</t>
  </si>
  <si>
    <t>王洁</t>
  </si>
  <si>
    <t>陈啸</t>
  </si>
  <si>
    <t>黄岳峰</t>
  </si>
  <si>
    <t>倪佳龙</t>
  </si>
  <si>
    <t>电子信息2307班</t>
  </si>
  <si>
    <t>刘彦铭</t>
  </si>
  <si>
    <t>袁毅</t>
  </si>
  <si>
    <t>1[2,导1]; 1[3,导1]</t>
  </si>
  <si>
    <t>吴孜璇</t>
  </si>
  <si>
    <t>1[1](short);1[4,导2]</t>
  </si>
  <si>
    <t>1、担任电子信息2307团支部书记（4）</t>
  </si>
  <si>
    <t>梁月冰</t>
  </si>
  <si>
    <t>张高榕</t>
  </si>
  <si>
    <t>ByteBounce篮球赛获奖
（2）</t>
  </si>
  <si>
    <t>1、担任软件工程2307班班长
（6）</t>
  </si>
  <si>
    <t>常亚辰</t>
  </si>
  <si>
    <t>章超</t>
  </si>
  <si>
    <t>1、担任第十三党支部副书记（5）</t>
  </si>
  <si>
    <t>张余程</t>
  </si>
  <si>
    <t>1、担任羽毛球社副社长
（2）</t>
  </si>
  <si>
    <t>滕福</t>
  </si>
  <si>
    <t>沈根行</t>
  </si>
  <si>
    <t>1[2]（short）</t>
  </si>
  <si>
    <t>1、担任电子信息2307副班长（3）</t>
  </si>
  <si>
    <t>杨灏哲</t>
  </si>
  <si>
    <t>1.担任电子信息2307班纪检委员（3）</t>
  </si>
  <si>
    <t>吴一凡</t>
  </si>
  <si>
    <t>1[4，导2]</t>
  </si>
  <si>
    <t>刘美林</t>
  </si>
  <si>
    <t>孙志超</t>
  </si>
  <si>
    <t>朱烜辰</t>
  </si>
  <si>
    <t>田旭泽</t>
  </si>
  <si>
    <t>翁晨天</t>
  </si>
  <si>
    <t>冯雨森</t>
  </si>
  <si>
    <t>1.担任第十三党支部宣传委员（2307班实习就业委员）</t>
  </si>
  <si>
    <t>胡泽昊</t>
  </si>
  <si>
    <t>管江涛</t>
  </si>
  <si>
    <t>汤煜</t>
  </si>
  <si>
    <t>蒋涛</t>
  </si>
  <si>
    <t>1、担任第十三党支部组织委员</t>
  </si>
  <si>
    <t>吴维峰</t>
  </si>
  <si>
    <t>钱博豪</t>
  </si>
  <si>
    <t>郭厚孝</t>
  </si>
  <si>
    <t>陈冰萸</t>
  </si>
  <si>
    <t>陈艺静</t>
  </si>
  <si>
    <t>江新宇</t>
  </si>
  <si>
    <t>李凌浩</t>
  </si>
  <si>
    <t>史明祥</t>
  </si>
  <si>
    <t>韦洋洋</t>
  </si>
  <si>
    <t>肖潇</t>
  </si>
  <si>
    <t>赵宇</t>
  </si>
  <si>
    <t>电子信息 2308班</t>
  </si>
  <si>
    <t>孙泓洋</t>
  </si>
  <si>
    <t xml:space="preserve">共青团员 </t>
  </si>
  <si>
    <t>无</t>
  </si>
  <si>
    <t>ICCV一作一篇，25分</t>
  </si>
  <si>
    <t>6（班长）</t>
  </si>
  <si>
    <t>李雨萌</t>
  </si>
  <si>
    <t>22351310</t>
  </si>
  <si>
    <t>TOG一作, CVPR2025二作, SIGGRAPH2025二作
45分</t>
  </si>
  <si>
    <t>沈奕辰</t>
  </si>
  <si>
    <t>ICCV一作一篇，25分;ECCV(TH-CPLA)二作一篇，10分</t>
  </si>
  <si>
    <t>IROS(TH-CPLB)二作一篇，4分</t>
  </si>
  <si>
    <t>李玥颖</t>
  </si>
  <si>
    <t>22351119</t>
  </si>
  <si>
    <t>IJCAI一作一篇，25分</t>
  </si>
  <si>
    <t>黄俊铭</t>
  </si>
  <si>
    <t>22351090</t>
  </si>
  <si>
    <t>SIGGRAPH一作一篇,25分</t>
  </si>
  <si>
    <t>王子晴</t>
  </si>
  <si>
    <t>22351210</t>
  </si>
  <si>
    <t>3（副班长）</t>
  </si>
  <si>
    <t>喻洁</t>
  </si>
  <si>
    <t>22351253</t>
  </si>
  <si>
    <t>郑沧平</t>
  </si>
  <si>
    <t>IF&gt;10的SCI期刊论文二作一篇，10分</t>
  </si>
  <si>
    <t>CCF-B类一作一篇，10分</t>
  </si>
  <si>
    <t>张宇健</t>
  </si>
  <si>
    <t>ICLR二作一篇，10分</t>
  </si>
  <si>
    <t>陈洁怡</t>
  </si>
  <si>
    <t>CCFB类一作一篇，10分</t>
  </si>
  <si>
    <t>苗潇丹</t>
  </si>
  <si>
    <t>朱澳凯</t>
  </si>
  <si>
    <t>专利一项，5分</t>
  </si>
  <si>
    <t>晏栖桐</t>
  </si>
  <si>
    <t>CCF-C类一作一篇，4分</t>
  </si>
  <si>
    <t>李东帅</t>
  </si>
  <si>
    <t>22351110</t>
  </si>
  <si>
    <t>CCF-B类三作一篇，1分</t>
  </si>
  <si>
    <t>崔丽媛</t>
  </si>
  <si>
    <t>22351001</t>
  </si>
  <si>
    <t>丁维力</t>
  </si>
  <si>
    <t>22351054</t>
  </si>
  <si>
    <t>积极分子</t>
  </si>
  <si>
    <t>刘硕</t>
  </si>
  <si>
    <t>周子瑜</t>
  </si>
  <si>
    <t>朱子扬</t>
  </si>
  <si>
    <t>22351291</t>
  </si>
  <si>
    <t>沈晔</t>
  </si>
  <si>
    <t>22351166</t>
  </si>
  <si>
    <t>刘敬宇</t>
  </si>
  <si>
    <t>卢俊铭</t>
  </si>
  <si>
    <t>黄长鑫</t>
  </si>
  <si>
    <t>周泽玮</t>
  </si>
  <si>
    <t>22351284</t>
  </si>
  <si>
    <t>管筠箫</t>
  </si>
  <si>
    <t>王志成</t>
  </si>
  <si>
    <t>尹政尧</t>
  </si>
  <si>
    <t>王小龙</t>
  </si>
  <si>
    <t>袁智龙</t>
  </si>
  <si>
    <t>韩麒鸿</t>
  </si>
  <si>
    <t>郑敬润</t>
  </si>
  <si>
    <t>22351025</t>
  </si>
  <si>
    <t>张晨</t>
  </si>
  <si>
    <t>22351256</t>
  </si>
  <si>
    <t>林逸龙</t>
  </si>
  <si>
    <t>毛弘卿</t>
  </si>
  <si>
    <t>陈硕</t>
  </si>
  <si>
    <t>师佳龙</t>
  </si>
  <si>
    <t>电子信息2309班</t>
  </si>
  <si>
    <t>赵梦娇</t>
  </si>
  <si>
    <t>22351275</t>
  </si>
  <si>
    <t>2[3];</t>
  </si>
  <si>
    <t>3[1];1[2];1[3]+30</t>
  </si>
  <si>
    <t>发明专利1[2，导1]+5</t>
  </si>
  <si>
    <t>3.75+实验室体育活动</t>
  </si>
  <si>
    <t>团支部书记+党支部副支书+5</t>
  </si>
  <si>
    <t>连榕榕</t>
  </si>
  <si>
    <t>1[2]+10</t>
  </si>
  <si>
    <t>1[1],1[2]+14</t>
  </si>
  <si>
    <t>1. 担任软件工程2309班组织委员+2</t>
  </si>
  <si>
    <t>马燕妮</t>
  </si>
  <si>
    <t>1[2]+4</t>
  </si>
  <si>
    <t>1[1];1[2]，+5.6</t>
  </si>
  <si>
    <t>发明专利1[5]+1</t>
  </si>
  <si>
    <t>1、担任心权部副部长3</t>
  </si>
  <si>
    <t>吴波涛</t>
  </si>
  <si>
    <t>1[1]=10</t>
  </si>
  <si>
    <t>1、羽毛球3
2、足球3
3、夜跑5
=30</t>
  </si>
  <si>
    <t>浙江大学软件学院第一届Hello World!师生羽毛球赛获奖 1
=1</t>
  </si>
  <si>
    <t>1、新年晚会（演员与观众 10
2、班级美育理论学习活动 10
=20</t>
  </si>
  <si>
    <t>1、创意工位活动 7.5
2、烹饪社咖啡制作活动 7.5
3、软件创新大赛志愿者 15小时 30
=30</t>
  </si>
  <si>
    <t>1、担任软件工程2309班实习就业委员
+2</t>
  </si>
  <si>
    <t>胡启云</t>
  </si>
  <si>
    <t>1[2,1]+10</t>
  </si>
  <si>
    <t>1[1]+10</t>
  </si>
  <si>
    <t>杨浩政</t>
  </si>
  <si>
    <t>1[1]，1[3,导2]，+14</t>
  </si>
  <si>
    <t>1[3，导2]+1.6</t>
  </si>
  <si>
    <t>志愿+30</t>
  </si>
  <si>
    <t>班长+6</t>
  </si>
  <si>
    <t>葛舒宁</t>
  </si>
  <si>
    <t>1[2];+4</t>
  </si>
  <si>
    <t>社团工作+3</t>
  </si>
  <si>
    <t>董深澳</t>
  </si>
  <si>
    <t>班级、元旦晚会20</t>
  </si>
  <si>
    <t>吴恩聪</t>
  </si>
  <si>
    <t>1.担任学院研究生会学术部部长+4</t>
  </si>
  <si>
    <t>冯玥瑄</t>
  </si>
  <si>
    <t>吴朕恺</t>
  </si>
  <si>
    <t>2.5分（第三作者1篇）</t>
  </si>
  <si>
    <t>4分（第二作者1篇、第三作者2篇）</t>
  </si>
  <si>
    <t>4分（第一作者1篇）</t>
  </si>
  <si>
    <t>班级+10</t>
  </si>
  <si>
    <t>邹旭</t>
  </si>
  <si>
    <t>1[4，导2]+1</t>
  </si>
  <si>
    <t>1[1]+4</t>
  </si>
  <si>
    <t>班级，元旦晚会+20</t>
  </si>
  <si>
    <t>姜岩</t>
  </si>
  <si>
    <t>1[3,导2]；1[2,导1]+5.6</t>
  </si>
  <si>
    <t>20
1.班级、支部、实验室自行开展的各类美育学习
参观、鉴赏活动（班级美育理论学习活动）
2.参加学院组织、社团开展的美育活动(新年晚会（演员与观众）)</t>
  </si>
  <si>
    <t>24.5
1.参加学院烹饪社团等劳育社团活动3次（烹饪社啵啵杯、冬至包饺子、工位展示活动）
2.参与各类志愿者活动1小时</t>
  </si>
  <si>
    <t>陈浩</t>
  </si>
  <si>
    <t>苏哲</t>
  </si>
  <si>
    <t>柴瑞</t>
  </si>
  <si>
    <t>22351034</t>
  </si>
  <si>
    <t>·</t>
  </si>
  <si>
    <t>发明专利1[学生一作]+5</t>
  </si>
  <si>
    <t>志愿者时长14.5h = 29分</t>
  </si>
  <si>
    <t>冀锦康</t>
  </si>
  <si>
    <t>CCF B 一作，CCF B三作，CCF C二作，+12.6</t>
  </si>
  <si>
    <t>张家辉</t>
  </si>
  <si>
    <t>赵润杰</t>
  </si>
  <si>
    <t>22351276</t>
  </si>
  <si>
    <t>1[3，导2]，1[4，导2]+5</t>
  </si>
  <si>
    <t>1[2,导1]，1[3]+4</t>
  </si>
  <si>
    <t>王家辉</t>
  </si>
  <si>
    <t>齐蕴泽</t>
  </si>
  <si>
    <t>22351156</t>
  </si>
  <si>
    <t>[2,导1]+4</t>
  </si>
  <si>
    <t>王钶</t>
  </si>
  <si>
    <t>1[2,导1]+4</t>
  </si>
  <si>
    <t>张洪长</t>
  </si>
  <si>
    <t>白富仁</t>
  </si>
  <si>
    <t>5.6,1[1],1[2]</t>
  </si>
  <si>
    <t>沈浪</t>
  </si>
  <si>
    <t>陈信策</t>
  </si>
  <si>
    <t>胡腾飞</t>
  </si>
  <si>
    <t>胡宇坤</t>
  </si>
  <si>
    <t>祁开</t>
  </si>
  <si>
    <t>严梓伦</t>
  </si>
  <si>
    <t>22351236</t>
  </si>
  <si>
    <t>周静柯</t>
  </si>
  <si>
    <t>电子信息2310班</t>
  </si>
  <si>
    <t>雷国军</t>
  </si>
  <si>
    <t>CVPR2025一作（25分）
Neurips2025一作（25分）</t>
  </si>
  <si>
    <t>ICME2025一作（10分）</t>
  </si>
  <si>
    <t>担任电子信息2310班文体委员（2分）</t>
  </si>
  <si>
    <t>陈语奇</t>
  </si>
  <si>
    <t>22351047</t>
  </si>
  <si>
    <t>ACM MM 2025一作（25分）</t>
  </si>
  <si>
    <t>新年晚会、读书社-21天阅读打卡活动（+20）</t>
  </si>
  <si>
    <t>12.13啵啵杯活动、12.20冬至活动、志愿时长（+19）</t>
  </si>
  <si>
    <t>熊礽荣</t>
  </si>
  <si>
    <t>SIGMOD-oral 第二作者1篇(导1)</t>
  </si>
  <si>
    <t xml:space="preserve">发明专利1[2，导1] </t>
  </si>
  <si>
    <t>胡杭锦</t>
  </si>
  <si>
    <t>22351079</t>
  </si>
  <si>
    <t>担任软件学院电子信息专业硕士生第十五党支部党支部书记（+6）</t>
  </si>
  <si>
    <t>张涛</t>
  </si>
  <si>
    <t>足球活动（+30）</t>
  </si>
  <si>
    <t>周锦华</t>
  </si>
  <si>
    <t>22351282</t>
  </si>
  <si>
    <t>志愿时7.97小时（+15.94）</t>
  </si>
  <si>
    <t>担任软件学院电子信息专业硕士生第十五党支部组织委员（+3）</t>
  </si>
  <si>
    <t>霍思远</t>
  </si>
  <si>
    <t>蔡闰羽</t>
  </si>
  <si>
    <t>22351294</t>
  </si>
  <si>
    <t>担任电子信息2310班班长（+6）</t>
  </si>
  <si>
    <t>龙咏柳</t>
  </si>
  <si>
    <t>担任电子信息2310班团支部书记（+5）</t>
  </si>
  <si>
    <t>王朕</t>
  </si>
  <si>
    <t>羽毛球活动（+3.75）</t>
  </si>
  <si>
    <t>罗逸聪</t>
  </si>
  <si>
    <t>22351143</t>
  </si>
  <si>
    <t>担任软件学院电子信息专业硕士生第十五党支部宣传委员（+3）</t>
  </si>
  <si>
    <t>郑嘉泓</t>
  </si>
  <si>
    <t>22351281</t>
  </si>
  <si>
    <t>担任电子信息2310版团支部宣传委员（+3）</t>
  </si>
  <si>
    <t>苏展</t>
  </si>
  <si>
    <t>22351321</t>
  </si>
  <si>
    <t>担任电子信息2310班实习就业委员（+2）</t>
  </si>
  <si>
    <t>顾立辉</t>
  </si>
  <si>
    <t>22351071</t>
  </si>
  <si>
    <t>担任电子信息2310版团支部组织委员（+2）</t>
  </si>
  <si>
    <t>陈尧</t>
  </si>
  <si>
    <t>22351297</t>
  </si>
  <si>
    <t>宋超田</t>
  </si>
  <si>
    <t>22351173</t>
  </si>
  <si>
    <t>张浩南</t>
  </si>
  <si>
    <t>22351259</t>
  </si>
  <si>
    <t>戴泽雨</t>
  </si>
  <si>
    <t>22351002</t>
  </si>
  <si>
    <t>陈城</t>
  </si>
  <si>
    <t>22351037</t>
  </si>
  <si>
    <t>李昭斌</t>
  </si>
  <si>
    <t>22351120</t>
  </si>
  <si>
    <t>殷文涛</t>
  </si>
  <si>
    <t>22351246</t>
  </si>
  <si>
    <t>王泽城</t>
  </si>
  <si>
    <t>22351204</t>
  </si>
  <si>
    <t>赵成</t>
  </si>
  <si>
    <t>22351273</t>
  </si>
  <si>
    <t>戚顺雨</t>
  </si>
  <si>
    <t>22351155</t>
  </si>
  <si>
    <t>余思龙</t>
  </si>
  <si>
    <t>22351250</t>
  </si>
  <si>
    <t>俞天瑞</t>
  </si>
  <si>
    <t>22351330</t>
  </si>
  <si>
    <t>马晓峰</t>
  </si>
  <si>
    <t>22351147</t>
  </si>
  <si>
    <t>陈正和</t>
  </si>
  <si>
    <t>22351050</t>
  </si>
  <si>
    <t>金洲</t>
  </si>
  <si>
    <t>22351108</t>
  </si>
  <si>
    <t>郭姿成</t>
  </si>
  <si>
    <t>22351005</t>
  </si>
  <si>
    <t>工业设计2301班</t>
  </si>
  <si>
    <t>潘江鱼</t>
  </si>
  <si>
    <t>22351346</t>
  </si>
  <si>
    <t>1[2,导1];1[2]</t>
  </si>
  <si>
    <t>A类red dot 1[1];
A类iF Design Student Award 1[1];
B类IDA Design Award 1[1]</t>
  </si>
  <si>
    <t>张邓明</t>
  </si>
  <si>
    <t>1[1];1[2];1[4,导1];1[4,导2]</t>
  </si>
  <si>
    <t>一种个性化的音乐动态情感识别方法及其装置
[2，导1]</t>
  </si>
  <si>
    <t>姚佳怡</t>
  </si>
  <si>
    <t>1[2，导1] 25分</t>
  </si>
  <si>
    <t>1[1] 4分</t>
  </si>
  <si>
    <t>1[2] 2分</t>
  </si>
  <si>
    <t>一种多模态三维视觉注意力预测方法及其应用[4]，受理时间在入学前 0.5分</t>
  </si>
  <si>
    <t>读书社21天打卡活动</t>
  </si>
  <si>
    <t>开展志愿者活动15小时</t>
  </si>
  <si>
    <t>担任党支书、班级团支书（优秀）6分</t>
  </si>
  <si>
    <t>赵欣</t>
  </si>
  <si>
    <t>1[3]
2分</t>
  </si>
  <si>
    <t>1[1];1[2]
6分</t>
  </si>
  <si>
    <t>发明专利1[4]
1分</t>
  </si>
  <si>
    <t>担任工设2301班班长</t>
  </si>
  <si>
    <t>张珈榕</t>
  </si>
  <si>
    <t>1[4,导1]，5分</t>
  </si>
  <si>
    <t>2[2,导1];1[3,导1]，10分</t>
  </si>
  <si>
    <t>发明专利1[4,导2]，2分</t>
  </si>
  <si>
    <t>担任软件学院研究生会主席（6分）</t>
  </si>
  <si>
    <t>王子臻</t>
  </si>
  <si>
    <t>22351372</t>
  </si>
  <si>
    <t>应旺</t>
  </si>
  <si>
    <t>22351349</t>
  </si>
  <si>
    <t>1[3]+1[2]（0.8+2=2.8）</t>
  </si>
  <si>
    <t>1[1](2分)</t>
  </si>
  <si>
    <t>侯亮</t>
  </si>
  <si>
    <t>22351361</t>
  </si>
  <si>
    <t>1[3，导1];
2分</t>
  </si>
  <si>
    <t>A类二等奖1[3];A类二等奖1[2];B类一等奖1[2];B类三等奖2[1]，B类二等奖1[2]，18分</t>
  </si>
  <si>
    <t>1、参加浙江大学三好杯水上运动比赛
2、参加浙江大学三好杯游泳比赛</t>
  </si>
  <si>
    <t>张京奥</t>
  </si>
  <si>
    <t>22351352</t>
  </si>
  <si>
    <t>担任工业设计工程2301宣传委员 1分</t>
  </si>
  <si>
    <t>王梦阁</t>
  </si>
  <si>
    <t>1[3] 2分</t>
  </si>
  <si>
    <t>1.实验室组织毅行活动8小时，8分</t>
  </si>
  <si>
    <t>1.实验室集体参观校史馆
2.实习地集体组织参观黑神话悟空展，20分</t>
  </si>
  <si>
    <t>1.杭州博物馆志愿实习2个月 30分</t>
  </si>
  <si>
    <t>1.担任班级纪检委员良好 2分</t>
  </si>
  <si>
    <t>高慠</t>
  </si>
  <si>
    <t>22351340</t>
  </si>
  <si>
    <t>B类二等奖2[1] 8分</t>
  </si>
  <si>
    <t>15分</t>
  </si>
  <si>
    <t>10分</t>
  </si>
  <si>
    <t>7.5分</t>
  </si>
  <si>
    <t>柴少龙</t>
  </si>
  <si>
    <t>、</t>
  </si>
  <si>
    <t>1[1]4分</t>
  </si>
  <si>
    <t>2[2]，1分</t>
  </si>
  <si>
    <t>担任班级实习就业委员（3分）</t>
  </si>
  <si>
    <t>鲁玥</t>
  </si>
  <si>
    <t>22351364</t>
  </si>
  <si>
    <t>王姝怡</t>
  </si>
  <si>
    <t>22351347</t>
  </si>
  <si>
    <t>郭可慰</t>
  </si>
  <si>
    <t>1、羽毛球社12月14日活动-3.75分.
2、羽毛球社12月21日活动-3.75分.</t>
  </si>
  <si>
    <t>1、新年晚会-10分.
2、读书社21天阅读打卡-10分.</t>
  </si>
  <si>
    <t>1、烹饪社清明节青团制作活动-7.5分</t>
  </si>
  <si>
    <t>金朵拉</t>
  </si>
  <si>
    <t>22351342</t>
  </si>
  <si>
    <t>1[3]（5分）</t>
  </si>
  <si>
    <t>1[2,导1]（4分）</t>
  </si>
  <si>
    <t>曹伟</t>
  </si>
  <si>
    <t>22351356</t>
  </si>
  <si>
    <t>A类三等奖1[1] ，4分</t>
  </si>
  <si>
    <t>董艳</t>
  </si>
  <si>
    <t>22351358</t>
  </si>
  <si>
    <t>1[5，导1];</t>
  </si>
  <si>
    <t>1[1] 4分;</t>
  </si>
  <si>
    <t>赵卡裕</t>
  </si>
  <si>
    <t>1、咖啡制作活动</t>
  </si>
  <si>
    <t>高梓昆</t>
  </si>
  <si>
    <t>22351341</t>
  </si>
  <si>
    <t>4万字</t>
  </si>
  <si>
    <t>担任党支部支委</t>
  </si>
  <si>
    <t>侯韶斌</t>
  </si>
  <si>
    <t>12分（志愿汇6小时）</t>
  </si>
  <si>
    <t>1、担任工业设计工程2301班体育委员 2分（良好）</t>
  </si>
  <si>
    <t>吕珂</t>
  </si>
  <si>
    <t>马振远</t>
  </si>
  <si>
    <t>游嘉翔</t>
  </si>
  <si>
    <t>22351375</t>
  </si>
  <si>
    <t>王元玥</t>
  </si>
  <si>
    <t>专著3万字 3分</t>
  </si>
  <si>
    <t>周宇杰</t>
  </si>
  <si>
    <t>1[2,导3] 1.6分</t>
  </si>
  <si>
    <t>陈心怡</t>
  </si>
  <si>
    <t>22351357</t>
  </si>
  <si>
    <t>冯于娟</t>
  </si>
  <si>
    <t>周晓婧</t>
  </si>
  <si>
    <t>22351354</t>
  </si>
  <si>
    <t>闫兵</t>
  </si>
  <si>
    <t>刘泓池</t>
  </si>
  <si>
    <t>22351343</t>
  </si>
  <si>
    <t>柴一伟</t>
  </si>
  <si>
    <t>22351339</t>
  </si>
  <si>
    <t>麦霭文</t>
  </si>
  <si>
    <t>22351367</t>
  </si>
  <si>
    <t>刘艳林</t>
  </si>
  <si>
    <t>电子信息2401班</t>
  </si>
  <si>
    <t>仲欣晨</t>
  </si>
  <si>
    <t>杨璐嘉</t>
  </si>
  <si>
    <t>赵馨雨</t>
  </si>
  <si>
    <t>王家宝</t>
  </si>
  <si>
    <t>许盈</t>
  </si>
  <si>
    <t>刘京宗</t>
  </si>
  <si>
    <t>翁泽城</t>
  </si>
  <si>
    <t>高羽非</t>
  </si>
  <si>
    <t>姜祺凡</t>
  </si>
  <si>
    <t>陈莹</t>
  </si>
  <si>
    <t>谭福华</t>
  </si>
  <si>
    <t>席梓旭</t>
  </si>
  <si>
    <t>李源</t>
  </si>
  <si>
    <t>关子琦</t>
  </si>
  <si>
    <t>张诗博</t>
  </si>
  <si>
    <t>肖涵文</t>
  </si>
  <si>
    <t>黄潜铄</t>
  </si>
  <si>
    <t>李浩德</t>
  </si>
  <si>
    <t>钤佳明</t>
  </si>
  <si>
    <t>刘赛</t>
  </si>
  <si>
    <t>马青宇</t>
  </si>
  <si>
    <t>姚圣康</t>
  </si>
  <si>
    <t>王俊超</t>
  </si>
  <si>
    <t>王祖鑫</t>
  </si>
  <si>
    <t>郑凯</t>
  </si>
  <si>
    <t>周正谊</t>
  </si>
  <si>
    <t>李恒毅</t>
  </si>
  <si>
    <t>李子盈</t>
  </si>
  <si>
    <t>李家悦</t>
  </si>
  <si>
    <t>刘帅帅</t>
  </si>
  <si>
    <t>聂戬</t>
  </si>
  <si>
    <t>电子信息2402班</t>
  </si>
  <si>
    <t>王梓权</t>
  </si>
  <si>
    <t>中国共产党党员</t>
  </si>
  <si>
    <t>1[1](+25)</t>
  </si>
  <si>
    <t>周振宇</t>
  </si>
  <si>
    <t>刘艳雪</t>
  </si>
  <si>
    <t>陈雨昕</t>
  </si>
  <si>
    <t>王程羽</t>
  </si>
  <si>
    <t>李迈克</t>
  </si>
  <si>
    <t>中国共产主义青年团团员</t>
  </si>
  <si>
    <t>许祝愿</t>
  </si>
  <si>
    <t>耿雨欣</t>
  </si>
  <si>
    <t>罗培琪</t>
  </si>
  <si>
    <t>钟健平</t>
  </si>
  <si>
    <t>郭骁然</t>
  </si>
  <si>
    <t>薛予凡</t>
  </si>
  <si>
    <t>杨硕</t>
  </si>
  <si>
    <t>张亚楠</t>
  </si>
  <si>
    <t>冯朝芃</t>
  </si>
  <si>
    <t>宋嘉荟</t>
  </si>
  <si>
    <t xml:space="preserve"> 发明专利1[2，导1](+5)</t>
  </si>
  <si>
    <t>陈涵颖</t>
  </si>
  <si>
    <t>刘瀚文</t>
  </si>
  <si>
    <t>曹文学</t>
  </si>
  <si>
    <t>1[3](+1.25)</t>
  </si>
  <si>
    <t>遆欣鹏</t>
  </si>
  <si>
    <t>刘张杰</t>
  </si>
  <si>
    <t>丁好</t>
  </si>
  <si>
    <t>李骥琛</t>
  </si>
  <si>
    <t>1[3](+2.5)</t>
  </si>
  <si>
    <t>邵建皓</t>
  </si>
  <si>
    <t>周新杰</t>
  </si>
  <si>
    <t>高梓钦</t>
  </si>
  <si>
    <t>余泽伟</t>
  </si>
  <si>
    <t>王兴博</t>
  </si>
  <si>
    <t>贾西贝</t>
  </si>
  <si>
    <t>刘思扬</t>
  </si>
  <si>
    <t>1[1](+1)</t>
  </si>
  <si>
    <t>汪懿桢</t>
  </si>
  <si>
    <t>中国共产党预备党员</t>
  </si>
  <si>
    <t>1[2](+10)</t>
  </si>
  <si>
    <t>杨孟臻</t>
  </si>
  <si>
    <t>王奕博</t>
  </si>
  <si>
    <t>宋旭洁</t>
  </si>
  <si>
    <t>杨宇航</t>
  </si>
  <si>
    <t>1[2](+5)</t>
  </si>
  <si>
    <t>杨守庆</t>
  </si>
  <si>
    <t>金鑫浩</t>
  </si>
  <si>
    <t>高裕杰</t>
  </si>
  <si>
    <t>郑弦喆</t>
  </si>
  <si>
    <t>李振涛</t>
  </si>
  <si>
    <t>王庆松</t>
  </si>
  <si>
    <t>电子信息2403班</t>
  </si>
  <si>
    <t>邵伟</t>
  </si>
  <si>
    <t>1. 担任电子信息2403班就业委员 2分
2. 担任软件学院烹饪社干事</t>
  </si>
  <si>
    <t>黄雨婷</t>
  </si>
  <si>
    <t>1、担任烹饪社干事；2、担任班级宣传委员</t>
  </si>
  <si>
    <t>李炜涛</t>
  </si>
  <si>
    <t>22451102</t>
  </si>
  <si>
    <t>1、担任软件学院电子信息专业硕士生第三党支部副书记 (考核优秀6分)</t>
  </si>
  <si>
    <t>段凯轩</t>
  </si>
  <si>
    <t>22451081</t>
  </si>
  <si>
    <t>1[3, 导2]</t>
  </si>
  <si>
    <t>宋政杭</t>
  </si>
  <si>
    <t>担任电子信息2403班班长，6分</t>
  </si>
  <si>
    <t>汤海彤</t>
  </si>
  <si>
    <t>1[2,1];</t>
  </si>
  <si>
    <t>余博成</t>
  </si>
  <si>
    <t>团支书,4</t>
  </si>
  <si>
    <t>秦宇阳</t>
  </si>
  <si>
    <t>1、担任电子信息2403班文体委员（3分）</t>
  </si>
  <si>
    <t>崔敬文</t>
  </si>
  <si>
    <t>刘沛根</t>
  </si>
  <si>
    <t>182.867925</t>
  </si>
  <si>
    <t>30</t>
  </si>
  <si>
    <t>20</t>
  </si>
  <si>
    <t>张梦菲</t>
  </si>
  <si>
    <t>俞钊</t>
  </si>
  <si>
    <t>张慧晶</t>
  </si>
  <si>
    <t>陈嘉怡</t>
  </si>
  <si>
    <t>杨研博</t>
  </si>
  <si>
    <t>研究生会文体部部员（2分）</t>
  </si>
  <si>
    <t>董浩杰</t>
  </si>
  <si>
    <t>说明：上述标注含义为 权威第一作者2篇，第二作者一篇，第二作者（导师第一）1篇</t>
  </si>
  <si>
    <t>吴同旺</t>
  </si>
  <si>
    <t>22451009</t>
  </si>
  <si>
    <t>陈斌</t>
  </si>
  <si>
    <t>金泽平</t>
  </si>
  <si>
    <t>王泽宇</t>
  </si>
  <si>
    <t>吴昊天</t>
  </si>
  <si>
    <t>贾旭</t>
  </si>
  <si>
    <t>22451316</t>
  </si>
  <si>
    <t>官洪林</t>
  </si>
  <si>
    <t>杨成艺</t>
  </si>
  <si>
    <t>张海波</t>
  </si>
  <si>
    <t>陆治国</t>
  </si>
  <si>
    <t>黄雨豪</t>
  </si>
  <si>
    <t>周源</t>
  </si>
  <si>
    <t>孙一铭</t>
  </si>
  <si>
    <t>陈涛</t>
  </si>
  <si>
    <t>朱逢霖</t>
  </si>
  <si>
    <t>罗恒</t>
  </si>
  <si>
    <t>李勇</t>
  </si>
  <si>
    <t>22451201</t>
  </si>
  <si>
    <t>洪一帆</t>
  </si>
  <si>
    <t>孙浩邦</t>
  </si>
  <si>
    <t>谢皓泽</t>
  </si>
  <si>
    <t>电子信息2404班</t>
  </si>
  <si>
    <t>严伟才</t>
  </si>
  <si>
    <t>2[1];1[2,导1]
（75）</t>
  </si>
  <si>
    <t>杨晓达</t>
  </si>
  <si>
    <t>3[1]
（75）</t>
  </si>
  <si>
    <t>发明专利1[1]
（5）</t>
  </si>
  <si>
    <t>郭子润</t>
  </si>
  <si>
    <t>谢嘉健</t>
  </si>
  <si>
    <t>1[1]
（25）</t>
  </si>
  <si>
    <t>李威翰</t>
  </si>
  <si>
    <t>180.20202020202</t>
  </si>
  <si>
    <t>谢京容</t>
  </si>
  <si>
    <t>1[2,1]
（10）</t>
  </si>
  <si>
    <t>洪敏捷</t>
  </si>
  <si>
    <t>1[1];1[3];
（27.5）</t>
  </si>
  <si>
    <t>1[3]
（0.4）</t>
  </si>
  <si>
    <t>周浩</t>
  </si>
  <si>
    <t>王睿之</t>
  </si>
  <si>
    <t>胡成功</t>
  </si>
  <si>
    <t>陆诚韬</t>
  </si>
  <si>
    <t>钟雯琳</t>
  </si>
  <si>
    <t>叶珂铭</t>
  </si>
  <si>
    <t>1[2]
（10）</t>
  </si>
  <si>
    <t>薛兰</t>
  </si>
  <si>
    <t>付栋杰</t>
  </si>
  <si>
    <t>1[1],1[3]
（27.5）</t>
  </si>
  <si>
    <t>沈煜</t>
  </si>
  <si>
    <t>黄宇廷</t>
  </si>
  <si>
    <t>1[1]
（12.5）</t>
  </si>
  <si>
    <t>马韶胤</t>
  </si>
  <si>
    <t>刘馨琳</t>
  </si>
  <si>
    <t>史福临</t>
  </si>
  <si>
    <t>刘其</t>
  </si>
  <si>
    <t>张航</t>
  </si>
  <si>
    <t>王彦迪</t>
  </si>
  <si>
    <t>何润昂</t>
  </si>
  <si>
    <t>邱一淼</t>
  </si>
  <si>
    <t>入党积极分子</t>
  </si>
  <si>
    <t>王泽川</t>
  </si>
  <si>
    <t>戴钧枢</t>
  </si>
  <si>
    <t>章军豪</t>
  </si>
  <si>
    <t>金典</t>
  </si>
  <si>
    <t>杨家震</t>
  </si>
  <si>
    <t>杨瑞杰</t>
  </si>
  <si>
    <t>曹黄森</t>
  </si>
  <si>
    <t>周阳</t>
  </si>
  <si>
    <t>王萌</t>
  </si>
  <si>
    <t>刘思浩</t>
  </si>
  <si>
    <t>陈凯彦</t>
  </si>
  <si>
    <t>陆卓祎</t>
  </si>
  <si>
    <t>电子信息2405班</t>
  </si>
  <si>
    <t>姜易臻</t>
  </si>
  <si>
    <t>担任团委实践与志愿者部副部长（2分）</t>
  </si>
  <si>
    <t>许文龙</t>
  </si>
  <si>
    <t>楼晔</t>
  </si>
  <si>
    <t>陈斯琪</t>
  </si>
  <si>
    <t>张雨辰</t>
  </si>
  <si>
    <t>徐思佳</t>
  </si>
  <si>
    <t>谭彦量</t>
  </si>
  <si>
    <t>王怡霖</t>
  </si>
  <si>
    <t>安俊霖</t>
  </si>
  <si>
    <t>陈铭勋</t>
  </si>
  <si>
    <t>2.4（参加名校龙舟赛（国家级）获得团体第三名）</t>
  </si>
  <si>
    <t>0.5（“凝求是之魂，唱青春之歌” 2024 浙江大学软件学院合唱比赛）</t>
  </si>
  <si>
    <t>7（2405班文体委员
研会文体部干事
三好杯水上运动获奖）</t>
  </si>
  <si>
    <t>邵楷城</t>
  </si>
  <si>
    <t>周萧</t>
  </si>
  <si>
    <t xml:space="preserve"> </t>
  </si>
  <si>
    <t>冯蓝飞</t>
  </si>
  <si>
    <t>张盛普</t>
  </si>
  <si>
    <t>张博</t>
  </si>
  <si>
    <t>发明专利1[2,1导]</t>
  </si>
  <si>
    <t>陈南</t>
  </si>
  <si>
    <t>潘弘鲲</t>
  </si>
  <si>
    <t>陈允魁</t>
  </si>
  <si>
    <t>张硕</t>
  </si>
  <si>
    <t>吴雨薇</t>
  </si>
  <si>
    <t>洪万一</t>
  </si>
  <si>
    <t>张任喆</t>
  </si>
  <si>
    <t>李泽霖</t>
  </si>
  <si>
    <t>王佳驰</t>
  </si>
  <si>
    <t>林恩</t>
  </si>
  <si>
    <t>徐志宏</t>
  </si>
  <si>
    <t>应忠恐</t>
  </si>
  <si>
    <t>刘夏</t>
  </si>
  <si>
    <t>董奕杰</t>
  </si>
  <si>
    <t>赖明华</t>
  </si>
  <si>
    <t>黄盟涵</t>
  </si>
  <si>
    <t>左斯诚</t>
  </si>
  <si>
    <t>赵佳乐</t>
  </si>
  <si>
    <t>张子豪</t>
  </si>
  <si>
    <t>闫千禧</t>
  </si>
  <si>
    <t>郑华伟</t>
  </si>
  <si>
    <t>牛恩培</t>
  </si>
  <si>
    <t>张骥</t>
  </si>
  <si>
    <t>杨森</t>
  </si>
  <si>
    <t>胡圣烩</t>
  </si>
  <si>
    <t>电子信息2406</t>
  </si>
  <si>
    <t>徐振华</t>
  </si>
  <si>
    <t>杨晨</t>
  </si>
  <si>
    <t>葛诗文</t>
  </si>
  <si>
    <t>焦舒健</t>
  </si>
  <si>
    <t>徐纳恩</t>
  </si>
  <si>
    <t>汤文</t>
  </si>
  <si>
    <t>胡永桢</t>
  </si>
  <si>
    <t>孙恺璞</t>
  </si>
  <si>
    <t>刘子赫</t>
  </si>
  <si>
    <t>郑嘉睦</t>
  </si>
  <si>
    <t>杨青林</t>
  </si>
  <si>
    <t>吴毅超</t>
  </si>
  <si>
    <t>陈方浙</t>
  </si>
  <si>
    <t>B类三等奖1[1]</t>
  </si>
  <si>
    <t>姜力凡</t>
  </si>
  <si>
    <t>尹睿</t>
  </si>
  <si>
    <t>干王杰</t>
  </si>
  <si>
    <t>陈飞月</t>
  </si>
  <si>
    <t>施硕</t>
  </si>
  <si>
    <t>樊能</t>
  </si>
  <si>
    <t>航天五院合作项目，《高光谱态势感知与监管技术研究》</t>
  </si>
  <si>
    <t>张子扬</t>
  </si>
  <si>
    <t>黄冬琳</t>
  </si>
  <si>
    <t>谢洋帆</t>
  </si>
  <si>
    <t>王哲博</t>
  </si>
  <si>
    <t>高远哲</t>
  </si>
  <si>
    <t>冯方明</t>
  </si>
  <si>
    <t>熊柯</t>
  </si>
  <si>
    <t>王征凯</t>
  </si>
  <si>
    <t>范振洲</t>
  </si>
  <si>
    <t>华信洋</t>
  </si>
  <si>
    <t>唐飞</t>
  </si>
  <si>
    <t>电子信息2407班</t>
  </si>
  <si>
    <t>刘金瑶</t>
  </si>
  <si>
    <t xml:space="preserve">                                                                                                                                                                                                                                                                                                                                                                                                                                                                                                                                                                                                                                                                                                                                                                                                                                                                                                                                                                                                                                                                                                                                                                                                                                                                                                                                                                                                                                                                                      </t>
  </si>
  <si>
    <t>担任电子信息2407班副班长：3</t>
  </si>
  <si>
    <t>朱政宇</t>
  </si>
  <si>
    <t>担任软件学院电子信息专业研究生第七党支部支部书记:5</t>
  </si>
  <si>
    <t>季晔</t>
  </si>
  <si>
    <t>担任软件学院电子信息专业硕士生第七党支部副书记:4</t>
  </si>
  <si>
    <t>朱翼龙</t>
  </si>
  <si>
    <t>担任软件学院篮球社社长:4</t>
  </si>
  <si>
    <t>李忠胤</t>
  </si>
  <si>
    <t>22451302</t>
  </si>
  <si>
    <t>蒋奇臻</t>
  </si>
  <si>
    <t>赵大龙</t>
  </si>
  <si>
    <t>担任电子信息2407班纪律委员:2</t>
  </si>
  <si>
    <t>韩宁</t>
  </si>
  <si>
    <t>吴永</t>
  </si>
  <si>
    <t>王继航</t>
  </si>
  <si>
    <t>余舒龙</t>
  </si>
  <si>
    <t>吴尧</t>
  </si>
  <si>
    <t>担任电子信息2407班文体委员:2</t>
  </si>
  <si>
    <t>陈茜</t>
  </si>
  <si>
    <t>担任软件工程2407班团支书:4</t>
  </si>
  <si>
    <t>陈佩沛</t>
  </si>
  <si>
    <t>戚家辉</t>
  </si>
  <si>
    <t>担任电子信息2407班宣传委员:2</t>
  </si>
  <si>
    <t>史志远</t>
  </si>
  <si>
    <t>李振兴</t>
  </si>
  <si>
    <t>刘腾</t>
  </si>
  <si>
    <t>周易</t>
  </si>
  <si>
    <t>何成贵</t>
  </si>
  <si>
    <t>杜耀康</t>
  </si>
  <si>
    <t>聂诚选</t>
  </si>
  <si>
    <t>丁永誉</t>
  </si>
  <si>
    <t>林文杰</t>
  </si>
  <si>
    <t>曹喆</t>
  </si>
  <si>
    <t>22451141</t>
  </si>
  <si>
    <t>徐泽超</t>
  </si>
  <si>
    <t>曹宇森</t>
  </si>
  <si>
    <t>徐昊</t>
  </si>
  <si>
    <t>罗思唯</t>
  </si>
  <si>
    <t>电子信息2408班</t>
  </si>
  <si>
    <t>林天卫</t>
  </si>
  <si>
    <t>1[4]</t>
  </si>
  <si>
    <t>李思静</t>
  </si>
  <si>
    <t>1[3,导2]spotlight</t>
  </si>
  <si>
    <t>1、担任软件学院学生会宣传部干事</t>
  </si>
  <si>
    <t>李科翰</t>
  </si>
  <si>
    <t xml:space="preserve">1、担任电子信息2408班副班长
2、担任软件学院研究生会学术部副部长
3、开展志愿者活动 </t>
  </si>
  <si>
    <t>张超</t>
  </si>
  <si>
    <t>1、开展志愿者活动</t>
  </si>
  <si>
    <t>董林伟</t>
  </si>
  <si>
    <t>A类三等奖1[1]</t>
  </si>
  <si>
    <t>朱一凡</t>
  </si>
  <si>
    <t>张镇涛</t>
  </si>
  <si>
    <t>1、担任软件学院团委宣传部干事
2、开展志愿者活动时长22小时
3. 参与软件学院智慧党建系统开发工作</t>
  </si>
  <si>
    <t>王春凯</t>
  </si>
  <si>
    <t>1、担任软件工程2408班宣传委员</t>
  </si>
  <si>
    <t>缪秉辰</t>
  </si>
  <si>
    <t>孙普华</t>
  </si>
  <si>
    <t>22451270</t>
  </si>
  <si>
    <t>偏耀龙</t>
  </si>
  <si>
    <t>罗娟娟</t>
  </si>
  <si>
    <t>共青团员/入党积极分子</t>
  </si>
  <si>
    <t>刘江</t>
  </si>
  <si>
    <t>1[2];
1[2]findings</t>
  </si>
  <si>
    <t>王宇杰</t>
  </si>
  <si>
    <t>毛欣威</t>
  </si>
  <si>
    <t>1、担任电子信息2408班实习就业委员</t>
  </si>
  <si>
    <t>谢燕婷</t>
  </si>
  <si>
    <t>1、担任电子信息2408班班长</t>
  </si>
  <si>
    <t>李伟鸿</t>
  </si>
  <si>
    <t>谢鑫</t>
  </si>
  <si>
    <t>周子杰</t>
  </si>
  <si>
    <t>1、担任电子信息专业硕士生第八党支部党支部副书记</t>
  </si>
  <si>
    <t>郑泽隆</t>
  </si>
  <si>
    <t>吴宝俊</t>
  </si>
  <si>
    <t>1、担任电子信息2408班团组织委员</t>
  </si>
  <si>
    <t>石鑫</t>
  </si>
  <si>
    <t>谌强</t>
  </si>
  <si>
    <t>1. 2408文体委员 2. 学生会文体部副部长</t>
  </si>
  <si>
    <t>徐弋超</t>
  </si>
  <si>
    <t>徐皓雷</t>
  </si>
  <si>
    <t>夏宇</t>
  </si>
  <si>
    <t>陈永前</t>
  </si>
  <si>
    <t>22451004</t>
  </si>
  <si>
    <t>邱子翱</t>
  </si>
  <si>
    <t>姚文信</t>
  </si>
  <si>
    <t>章扬</t>
  </si>
  <si>
    <t>郑镐予</t>
  </si>
  <si>
    <t>陈思同</t>
  </si>
  <si>
    <t>万钧</t>
  </si>
  <si>
    <t>施郅诚</t>
  </si>
  <si>
    <t>电子信息2409班</t>
  </si>
  <si>
    <t>王中昊</t>
  </si>
  <si>
    <t>1、“三好杯”水上运动会获奖【5分】</t>
  </si>
  <si>
    <t>王晨曦</t>
  </si>
  <si>
    <t>1、足球社干事，兼研究生会学术部部员，兼电子信息2409班组织委员【3分】</t>
  </si>
  <si>
    <t>方继展</t>
  </si>
  <si>
    <t>徐子文</t>
  </si>
  <si>
    <t>1[2],1[4,导3]</t>
  </si>
  <si>
    <t>1、研究生会宣传部部长兼电子信息2409班团支部书记【4分】</t>
  </si>
  <si>
    <t>甘诚韬</t>
  </si>
  <si>
    <t>钱孟浩</t>
  </si>
  <si>
    <t>1、软件学院电子信息专业硕士生第九党支部宣传委员兼电子信息2409班文体委员【3分】</t>
  </si>
  <si>
    <t>朱哲凯</t>
  </si>
  <si>
    <t>郭嘉玮</t>
  </si>
  <si>
    <t>袁源</t>
  </si>
  <si>
    <t>饶亦涵</t>
  </si>
  <si>
    <t>邓歆乐</t>
  </si>
  <si>
    <t>1、电子信息2409班纪检委员【2分】</t>
  </si>
  <si>
    <t>汪嘉豪</t>
  </si>
  <si>
    <t>叶凯</t>
  </si>
  <si>
    <t>梁官宝</t>
  </si>
  <si>
    <t>张佳楠</t>
  </si>
  <si>
    <t>1、软件学院电子信息专业硕士生第九党支部组织委员【4分】</t>
  </si>
  <si>
    <t>毛仙威</t>
  </si>
  <si>
    <t>朱嘉茗</t>
  </si>
  <si>
    <t>1、软件学院电子信息专业硕士生第九党支部党支部书记【5分】</t>
  </si>
  <si>
    <t>乔伟轩</t>
  </si>
  <si>
    <t>赖思岑</t>
  </si>
  <si>
    <t>庞若天</t>
  </si>
  <si>
    <t>1、电子信息2409班副班长（兼学习委员）【2分】</t>
  </si>
  <si>
    <t>吴晟涛</t>
  </si>
  <si>
    <t>刘子煊</t>
  </si>
  <si>
    <t>1、电子信息2409班宣传委员【2分】</t>
  </si>
  <si>
    <t>刘洋</t>
  </si>
  <si>
    <t>何嘉贤</t>
  </si>
  <si>
    <t>宋明明</t>
  </si>
  <si>
    <t>1、电子信息2409班实习就业委员【2分】</t>
  </si>
  <si>
    <t>张旭</t>
  </si>
  <si>
    <t>柳江源</t>
  </si>
  <si>
    <t>王兆逸</t>
  </si>
  <si>
    <t>1、电子信息2409班班长（兼心理委员）【6分】</t>
  </si>
  <si>
    <t>黄一凡</t>
  </si>
  <si>
    <t>聂文杰</t>
  </si>
  <si>
    <t>吴启明</t>
  </si>
  <si>
    <t>电子信息2410班</t>
  </si>
  <si>
    <t>高乾</t>
  </si>
  <si>
    <t>担任学院团委办公室主任-4分</t>
  </si>
  <si>
    <t>廖彦</t>
  </si>
  <si>
    <t>担任羽毛球社社长-5分</t>
  </si>
  <si>
    <t>余德会</t>
  </si>
  <si>
    <t>殷煜程</t>
  </si>
  <si>
    <t>6(担任电子信息2410班班长)</t>
  </si>
  <si>
    <t>欧庆辉</t>
  </si>
  <si>
    <t>甘丰琦</t>
  </si>
  <si>
    <t>姚逸晨</t>
  </si>
  <si>
    <t>1、担任电子信息2410班文体委员
2、担任羽毛球社社团干事-良好2</t>
  </si>
  <si>
    <t>刘毅杰</t>
  </si>
  <si>
    <t>成家熙</t>
  </si>
  <si>
    <t>谢怡峰</t>
  </si>
  <si>
    <t>担任电子信息2410班组织委员-3分</t>
  </si>
  <si>
    <t>赵国桢</t>
  </si>
  <si>
    <t>担任电子信息2410团支部团支书-4分</t>
  </si>
  <si>
    <t>夏宇豪</t>
  </si>
  <si>
    <t>李欣怡</t>
  </si>
  <si>
    <t>担任电子信息2410宣传委员-2分</t>
  </si>
  <si>
    <t>罗慧康</t>
  </si>
  <si>
    <t>洪成龙</t>
  </si>
  <si>
    <t>申宪伟</t>
  </si>
  <si>
    <t>林翼航</t>
  </si>
  <si>
    <t>周文峰</t>
  </si>
  <si>
    <t>曹逸伦</t>
  </si>
  <si>
    <t>李泽宇</t>
  </si>
  <si>
    <t>姜溢</t>
  </si>
  <si>
    <t>温家峻</t>
  </si>
  <si>
    <t>陶聪</t>
  </si>
  <si>
    <t>工业设计工程2401班</t>
  </si>
  <si>
    <t>梁爽</t>
  </si>
  <si>
    <t xml:space="preserve">1[1] </t>
  </si>
  <si>
    <t>1、担任软件学院研究生会主席 6分</t>
  </si>
  <si>
    <t>管晓彤</t>
  </si>
  <si>
    <t>B类三等奖1[3]</t>
  </si>
  <si>
    <t>1、担任工业设计工程2401班班长 6分</t>
  </si>
  <si>
    <t>李梦晗</t>
  </si>
  <si>
    <t>B类二等奖1[1]；B类三等奖1[1]</t>
  </si>
  <si>
    <t>1、担任学院团委副书记 6分</t>
  </si>
  <si>
    <t>张杰斯</t>
  </si>
  <si>
    <t>22451355</t>
  </si>
  <si>
    <t>175.53</t>
  </si>
  <si>
    <t>B类二等奖4[1]</t>
  </si>
  <si>
    <t>龚小菲</t>
  </si>
  <si>
    <t>22451370</t>
  </si>
  <si>
    <t>B类二等奖1[4,导2]
B类三等奖1[3,导2]</t>
  </si>
  <si>
    <t>1、担任软件学院团委宣传部部长 4分</t>
  </si>
  <si>
    <t>车皓远</t>
  </si>
  <si>
    <t>22451360</t>
  </si>
  <si>
    <t>沈新苗</t>
  </si>
  <si>
    <t>B类二等奖1[3,导2]</t>
  </si>
  <si>
    <t>李进杰</t>
  </si>
  <si>
    <t>1、担任工业设计工程2401班团支书 4分</t>
  </si>
  <si>
    <t>俞晴</t>
  </si>
  <si>
    <t>1、“三好杯”水上运动会 5分</t>
  </si>
  <si>
    <t>胡翔斐</t>
  </si>
  <si>
    <t>1、担任研究生会文体部部长 4分</t>
  </si>
  <si>
    <t>陈杭</t>
  </si>
  <si>
    <t>1、担任工业设计工程2401班文体委员3分</t>
  </si>
  <si>
    <t>杜宛桐</t>
  </si>
  <si>
    <t>1.担任工业设计工程2401班宣传委员 2分</t>
  </si>
  <si>
    <t>刘华瑛</t>
  </si>
  <si>
    <t>1.担任工业设计工程专业硕士生第二党支部纪律委员 3分</t>
  </si>
  <si>
    <t>张若研</t>
  </si>
  <si>
    <t>张潇月</t>
  </si>
  <si>
    <t>李诗璐</t>
  </si>
  <si>
    <t>180.26</t>
  </si>
  <si>
    <t>王芊懿</t>
  </si>
  <si>
    <t>1、担任工业设计2401班实习就业委员2分</t>
  </si>
  <si>
    <t>杨兆嘉</t>
  </si>
  <si>
    <t>B类二等奖1[1]</t>
  </si>
  <si>
    <t>1.担任工业设计工程专业硕士生第二党支部党支部书记   5分</t>
  </si>
  <si>
    <t>张怡楠</t>
  </si>
  <si>
    <t>马子民</t>
  </si>
  <si>
    <t>潘嘉漫</t>
  </si>
  <si>
    <t>1、担任学院社会实践与志愿者部部长 2分</t>
  </si>
  <si>
    <t>张艺敷</t>
  </si>
  <si>
    <t>1[2]; 1[3, 导1]</t>
  </si>
  <si>
    <t>陈绎然</t>
  </si>
  <si>
    <t>李凡羽</t>
  </si>
  <si>
    <t>1.担任团委宣传部干事 2分</t>
  </si>
  <si>
    <t>祝可思</t>
  </si>
  <si>
    <t>1[1],1[2,1]</t>
  </si>
  <si>
    <t>1、担任工业设计党支部宣传委员 3分</t>
  </si>
  <si>
    <t>沈天爱</t>
  </si>
  <si>
    <t>中共预备党员</t>
  </si>
  <si>
    <t>1[3,7]</t>
  </si>
  <si>
    <t>马慧敏</t>
  </si>
  <si>
    <t>马佳芮</t>
  </si>
  <si>
    <t>1、担任烹饪社干事 2分</t>
  </si>
  <si>
    <t>孟令湘</t>
  </si>
  <si>
    <t>詹绳易</t>
  </si>
  <si>
    <t>袁周琳紫</t>
  </si>
  <si>
    <t>张铮</t>
  </si>
  <si>
    <t>1、担任软件学院研究生会宣传部副部长 3分</t>
  </si>
  <si>
    <t>汤皓钰</t>
  </si>
  <si>
    <t>程湲棋</t>
  </si>
  <si>
    <t>刘悦</t>
  </si>
  <si>
    <t>张叶如蓝</t>
  </si>
  <si>
    <t>1、担任软件学院团委宣传部副部长 2分</t>
  </si>
  <si>
    <t>高强</t>
  </si>
  <si>
    <t>李博</t>
  </si>
  <si>
    <t>软件学院研究生评奖评优个人业绩明细表</t>
  </si>
  <si>
    <t>个人信息</t>
  </si>
  <si>
    <t>思想政治表现清单</t>
  </si>
  <si>
    <t>论文</t>
  </si>
  <si>
    <t>竞赛获奖</t>
  </si>
  <si>
    <r>
      <rPr>
        <b/>
        <sz val="12"/>
        <color rgb="FF000000"/>
        <rFont val="宋体"/>
        <charset val="134"/>
      </rPr>
      <t>开源代码</t>
    </r>
    <r>
      <rPr>
        <b/>
        <sz val="12"/>
        <color rgb="FF000000"/>
        <rFont val="Arial"/>
        <charset val="134"/>
      </rPr>
      <t xml:space="preserve"> </t>
    </r>
  </si>
  <si>
    <t>专业班级</t>
  </si>
  <si>
    <t>突出表现清单</t>
  </si>
  <si>
    <t>负面行为清单</t>
  </si>
  <si>
    <t>论文题目</t>
  </si>
  <si>
    <t>刊物名称</t>
  </si>
  <si>
    <t>发表时间</t>
  </si>
  <si>
    <t>论文级别</t>
  </si>
  <si>
    <t>全部作者
（按顺序排列）</t>
  </si>
  <si>
    <r>
      <rPr>
        <sz val="10"/>
        <color rgb="FF000000"/>
        <rFont val="宋体"/>
        <charset val="134"/>
      </rPr>
      <t>本人排名
（</t>
    </r>
    <r>
      <rPr>
        <sz val="10"/>
        <color rgb="FF000000"/>
        <rFont val="Arial"/>
        <charset val="134"/>
      </rPr>
      <t>X/Y)</t>
    </r>
  </si>
  <si>
    <t>专利名称
（以专利证书为准）</t>
  </si>
  <si>
    <t>专利类型
（国际专利、发明专利、实用新型专利、专利申请书）</t>
  </si>
  <si>
    <t>是否授权（时间）</t>
  </si>
  <si>
    <t>奖项名称
（以获奖证书为准）</t>
  </si>
  <si>
    <t>主办单位
（以获奖证书为准）</t>
  </si>
  <si>
    <t>赛事等级（A\B\C类赛事）</t>
  </si>
  <si>
    <t>获奖级别
（一等奖、二等奖、三等奖等）</t>
  </si>
  <si>
    <t>项目名称</t>
  </si>
  <si>
    <t>核心成员名称</t>
  </si>
  <si>
    <r>
      <rPr>
        <sz val="10"/>
        <color rgb="FF000000"/>
        <rFont val="宋体-简"/>
        <charset val="134"/>
      </rPr>
      <t>电子信息</t>
    </r>
    <r>
      <rPr>
        <sz val="10"/>
        <color rgb="FF000000"/>
        <rFont val="Arial"/>
        <charset val="134"/>
      </rPr>
      <t>2301</t>
    </r>
    <r>
      <rPr>
        <sz val="10"/>
        <color rgb="FF000000"/>
        <rFont val="宋体-简"/>
        <charset val="134"/>
      </rPr>
      <t>班</t>
    </r>
  </si>
  <si>
    <t>1. Bridging Domain Generalization to Multimodal Domain Generalization via Uniffed Representations; 2. Open-set Cross Modal Generalization via Multimodal Uniffed Representation; 3. Enhancing Multimodal Uniffed Representations for Cross Modal Generalization; 4.Semantic Residual for Multimodal Unified Discrete Representation; 5.Overcoming both Domain Shift and Label Shift for Referring Video Segmentation</t>
  </si>
  <si>
    <t>1.ICCV 2.ICCV 3.ACL</t>
  </si>
  <si>
    <t>1. 2025.06; 2. 2025.06; 3. 2025.05</t>
  </si>
  <si>
    <t>1. CCFA; 2. CCFA; 3. CCFA-Findings; 4. CCFB; 5. CCFB-Findings</t>
  </si>
  <si>
    <t>1. Hai Huang, Yan Xia, Sashuai Zhou, Hanting Wang, Shulei Wang, Zhou Zhao; 2. Hai Huang, Yan Xia, Shulei Wang, Hanting Wang, Minghui Fang, Shengpeng Ji, Sashuai Zhou, Tao Jin, Zhou Zhao; 3. Hai Huang, Yan Xia, Shengpeng Ji, Shulei Wang, Hanting Wang, Minghui Fang, Jieming Zhu, Zhenhua Dong, Sashuai Zhou, Zhou Zhao; 4. Hai Huang, Shulei Wang, Yan Xia; 5. Hai Huang, Sashuai Zhou, Yan Xia</t>
  </si>
  <si>
    <t>(1/6); (1/9); (1/10); (1/3); (1/3)</t>
  </si>
  <si>
    <t>Robust Polyp Detection and Diagnosis through Compositional Prompt-Guided Diffusion Models</t>
  </si>
  <si>
    <t>IEEE Transactions on Medical Imaging</t>
  </si>
  <si>
    <t>Five-year IF &gt; 10.0</t>
  </si>
  <si>
    <t>Jia Yu, Yan Zhu, Peiyao Fu, Tianyi Chen, Junbo Huang, Quanlin Li, Pinghong Zhou, Zhihua Wang, Fei Wu, Shuo Wang, and Xian Yang</t>
  </si>
  <si>
    <t>（1/11）</t>
  </si>
  <si>
    <t>1. WavTokenizer: an Efficient Acoustic Discrete Codec Tokenizer for Audio Language Modeling 2.Speech Watermarking with Discrete Intermediate Representations 3.Language-Codec: Bridging Discrete Codec Representations and Speech Language Models 4. ControlSpeech: Towards Simultaneous and Independent Zero-shot Speaker Cloning and Zero-shot Language Style Control</t>
  </si>
  <si>
    <t>1. ICLR 2. AAAI 3. ACL 4.ACL</t>
  </si>
  <si>
    <t>1  2025.04 2. 2025.04 3.2025.05 4.2025.05</t>
  </si>
  <si>
    <t>1. 清华A 2. CCFA 3. CCFA 4.CCFA</t>
  </si>
  <si>
    <t>1. Shengpeng Ji,  Ziyue Jiang,Wen Wang, Yifu Chen, Minghui Fang , Jialong Zuo,Qian Yang, Xize Cheng, zehan wang, Ruiqi Li ,Ziang Zhang  Xiaoda Yang ,Rongjie Huang,YIDI JIANG, Qian Chen, Siqi Zheng, Zhou Zhao
2. Shengpeng Ji,Ziyue Jiang,Jialong Zuo,Minghui Fang,Yifu Chen,Tao Jin,Zhou Zhao
3. Shengpeng Ji, Minghui Fang, Jialong Zuo, Ziyue Jiang, Dingdong Wang, Hanting Wang, Hai Huang, Zhou Zhao
4. Shengpeng Ji, Qian Chen, Wen Wang, Jialong Zuo, Minghui Fang, Ziyue Jiang, Hai Huang, Zehan Wang, Xize Cheng, Siqi Zheng, Zhou Zhao</t>
  </si>
  <si>
    <t>(1/17),(1/7),(1/8),(1,11)</t>
  </si>
  <si>
    <t>1. IRBridge: Solving Image Restoration Bridge with Pre-trained Generative Diffusion Models; 2. TAP: Parameter-efficient Task-Aware Prompting for Adverse Weather Removal</t>
  </si>
  <si>
    <t>1. ICML 2. ACM MM</t>
  </si>
  <si>
    <t>1. 2025.05 2. 2025.08</t>
  </si>
  <si>
    <t>1. CCFA 2. CCFA</t>
  </si>
  <si>
    <t>1. Hanting Wang, Tao Jin, Wang Lin, Shulei Wang, Hai Huang, Shengpeng Ji, Zhou Zhao; 2. Hanting Wang, Shengpeng Ji, Shulei Wang, Hai Huang, Xiao Jin, Qifei Zhang, Tao Jin</t>
  </si>
  <si>
    <t>(1/7); (1/7)</t>
  </si>
  <si>
    <t>1. Disentangled Knowledge Tracing for Alleviating Cognitive Bias; 2. Cuff-KT: Tackling Learners' Real-time Learning Pattern Adjustment via Tuning-Free Knowledge State Guided Model Updating; 3. CoLA: Collaborative Low-Rank Adaptation; 4. DKT2: Revisiting Applicable and Comprehensive Knowledge Tracing in Large-Scale Data; 5. Show and Polish: Reference-Guided Identity Preservation in Face Video Restoration</t>
  </si>
  <si>
    <t>1. WWW 2. KDD 3. ACL 4. ECML-PKDD 5. ACM MM</t>
  </si>
  <si>
    <t>1. 2025.01; 2. 2025.05; 3. 2025.05; 4. 2025.05; 5. 2025.08</t>
  </si>
  <si>
    <t>1. CCFA; 2. CCFA; 3. CCFA-Findings; 4. CCFB; 5. CCFA</t>
  </si>
  <si>
    <t>1. Yiyun Zhou, Zheqi Lv, Shengyu Zhang, Jingyuan Chen; 2. Yiyun Zhou, Zheqi Lv, Shengyu Zhang, Jingyuan Chen; 3. Yiyun Zhou, Chang Yao, Jingyuan Chen; 4. Yiyun Zhou, Wenkang Han, Jingyuan Chen; 5. Wenkang Han, Wang Lin, Yiyun Zhou, Qi Liu, Shulei Wang, Chang Yao, Jingyuan Chen</t>
  </si>
  <si>
    <t>(1/4); (1/4); (1/3); (1/3); (3/7)</t>
  </si>
  <si>
    <t>1. T2I-FactualBench: Benchmarking the Factuality of Text-to-Image Models with Knowledge-Intensive Concepts 2. Detecting and Mitigating Hallucination in Large Vision Language Models via Fine-Grained AI Feedback</t>
  </si>
  <si>
    <t>1. ACL 2. AAAI</t>
  </si>
  <si>
    <t>1. 2025.05 2025.04</t>
  </si>
  <si>
    <t>1. CCFA; 2. CCFA</t>
  </si>
  <si>
    <t>1. Ziwei Huang, Wanggui He, Quanyu Long, Yandi Wang, Haoyuan Li, Zhelun Yu, Fangxun Shu, Long Chan, Hao Jiang, Fei Wu, Leilei Gan; 2. Wenyi Xiao, Ziwei Huang, Leilei Gan, Wanggui He, Haoyuan Li, Zhelun Yu, Fangxun Shu, Hao Jiang, Linchao Zhu</t>
  </si>
  <si>
    <t>(1/11); (2/9)</t>
  </si>
  <si>
    <t>StrucADT: Generating Structure-controlled 3D Point Clouds with Adjacency Diffusion Transformer</t>
  </si>
  <si>
    <t>IEEE Transactions on Visualization and Computer Graphics</t>
  </si>
  <si>
    <t>2025.08.19</t>
  </si>
  <si>
    <t>CCFA</t>
  </si>
  <si>
    <t>Zhenyu Shu, Jiajun Shen, Zhongui Chen, Xiaoguang Han, Shiqing Xin</t>
  </si>
  <si>
    <t>(2,导1/5)</t>
  </si>
  <si>
    <t>MaGS: Reconstructing and Simulating Dynamic 3D Objects with Mesh-adsorbed Gaussian Splatting</t>
  </si>
  <si>
    <t>ICCV</t>
  </si>
  <si>
    <t>Shaojie Ma, Yawei Luo, Wei Yang, Yi Yang</t>
  </si>
  <si>
    <t>(1/4)</t>
  </si>
  <si>
    <t>Cascaded Diffusion Models for Virtual Try-On: Improving Control and Resolution</t>
  </si>
  <si>
    <t>AAAI</t>
  </si>
  <si>
    <t>2024.12.10</t>
  </si>
  <si>
    <t xml:space="preserve">Guangyuan Li,Yongkang Wang, Junsheng Luan, Lei Zhao, Wei Xing, Huaizhong Lin, Binkai Ou </t>
  </si>
  <si>
    <t>(2,7)</t>
  </si>
  <si>
    <t>Enhancing Cross-domain Link Prediction via Evolution Process Modeling</t>
  </si>
  <si>
    <t>WWW</t>
  </si>
  <si>
    <t>2025.4.25</t>
  </si>
  <si>
    <t>Xuanwen Huang, Wei Chow, Yize Zhu, YANG WANG, Ziwei Chai, Chunping Wang, Lei CHEN, Yang Yang</t>
  </si>
  <si>
    <t>(3/8)</t>
  </si>
  <si>
    <r>
      <rPr>
        <sz val="10"/>
        <color rgb="FF000000"/>
        <rFont val="Arial"/>
        <charset val="134"/>
      </rPr>
      <t>1.How to inject knowledge efficiently? Knowledge Infusion Scaling Law for</t>
    </r>
    <r>
      <rPr>
        <sz val="10"/>
        <color rgb="FF000000"/>
        <rFont val="Arial"/>
        <charset val="134"/>
      </rPr>
      <t xml:space="preserve"> </t>
    </r>
    <r>
      <rPr>
        <sz val="10"/>
        <color rgb="FF000000"/>
        <rFont val="Arial"/>
        <charset val="134"/>
      </rPr>
      <t>Pre-training Large Language Models 2.Hyper adversarial tuning for boosting adversarial robustness of pretrained large vision transformers</t>
    </r>
  </si>
  <si>
    <t>1.EMNLP  2. Pattern Recognition</t>
  </si>
  <si>
    <t>1. 2025.08.21; 2.2025.3</t>
  </si>
  <si>
    <t>1.清华A  2.CCF-B</t>
  </si>
  <si>
    <r>
      <rPr>
        <sz val="10"/>
        <color rgb="FF000000"/>
        <rFont val="Arial"/>
        <charset val="134"/>
      </rPr>
      <t>1.Kangtao Lv, Haibin Chen, Yujin Yuan, Langming Liu, Shilei Liu, Yongwei</t>
    </r>
    <r>
      <rPr>
        <sz val="10"/>
        <color rgb="FF000000"/>
        <rFont val="Arial"/>
        <charset val="134"/>
      </rPr>
      <t xml:space="preserve"> </t>
    </r>
    <r>
      <rPr>
        <sz val="10"/>
        <color rgb="FF000000"/>
        <rFont val="Arial"/>
        <charset val="134"/>
      </rPr>
      <t>Wang, Wenbo Su, Bo Zheng 2. Kangtao Lv, Wenyan Fan, Huangsen Cao, Kainan Tu, Yihuai Xu, Zhimeng Zhang, Yang Li, Xin Ding, Yongwei Wang</t>
    </r>
  </si>
  <si>
    <t>1.(1/8) 2.(1/9)</t>
  </si>
  <si>
    <t>1. MergeNet: Knowledge Migration Across Heterogeneous Models, Tasks, and Modalities; 2. MadaKV: Adaptive Modality-Perception KV Cache Eviction for Efficient Multimodal Long-Context Inference</t>
  </si>
  <si>
    <t>1. AAAI 2. ACL</t>
  </si>
  <si>
    <t>1. 2025.04 2. 2025.05</t>
  </si>
  <si>
    <t>1. Kunxi Li, Tianyu Zhan, Kairui Fu, Shengyu Zhang, Kun Kuang, Jiwei Li, Zhou Zhao, Fan Wu, Fei Wu 2. Kunxi Li, Zhonghua Jiang, Zhouzhou Shen, ZhaodeWang, Chengfei Lv, Shengyu Zhang, Fan Wu, Fei Wu</t>
  </si>
  <si>
    <t>(1/9), (1/8)</t>
  </si>
  <si>
    <t>蒋昕怡</t>
  </si>
  <si>
    <t>1.ChatMap: Mining Human Thought Processes for Customer Service Chatbots via Multi-Agent Collaboration 2. SkyNet: An Extensible Edge-Cloud Collaborative Framework for Robots in Long-Horizon Tasks 3. Combining Non-Numerical Text and Numerical Sequences in LLM-based Survival Prediction</t>
  </si>
  <si>
    <t>1. ACL 2. IEEE SMC 3. PRICAI</t>
  </si>
  <si>
    <t>1.2025.05 2. 2025.06 3. 2025.08</t>
  </si>
  <si>
    <t>1. CCFA 2. CCFC 3. CCFC</t>
  </si>
  <si>
    <t>1. Xinyi Jiang, Tianyi Hu, Yuheng Qin, Guoming Wang, Huan Zhou, Kehan Chen, Gang Huang, Rongxing Lu, Siliang Tang 2. Xinyi Jiang, Guoming Wang, Rongxing Lu, Siliang Tang 3. Zijie Zhou, Guoqing Qian, Xinyi Jiang, Guoming Wang, Rongxing Lu, Ling Xiao, Siliang Tang</t>
  </si>
  <si>
    <t>(1/9),(1/4),(导2/7)</t>
  </si>
  <si>
    <t>1. Fine-tuning Large Language Models for Improving Factuality in Legal Question Answering 2. Detecting and Mitigating Hallucination in Large Vision Language Models via Fine-Grained AI Feedback</t>
  </si>
  <si>
    <t>1. COLING 2. AAAI</t>
  </si>
  <si>
    <t>1. 2024.11 2. 2024.12</t>
  </si>
  <si>
    <t>1. CCFB 2. CCFA</t>
  </si>
  <si>
    <t xml:space="preserve">1. Yinghao Hu, Leilei Gan, Wenyi Xiao, Kun Kuang, Fei Wu ; 2. Wenyi Xiao, Ziwei Huang, Leilei Gan, Wanggui He, Haoyuan Li, Zhelun Yu, Fangxun Shu, Hao Jiang, Linchao Zhu </t>
  </si>
  <si>
    <t>(3,导2/5) (1/9)</t>
  </si>
  <si>
    <t>1.PanoExplorer: From Single Panorama to Immersive Walkthrough via Structure-Aware Completion and Refinement</t>
  </si>
  <si>
    <t>PRCV</t>
  </si>
  <si>
    <t>2025.8.23</t>
  </si>
  <si>
    <t>1.CCFC</t>
  </si>
  <si>
    <t>1.Jianxin Zhang</t>
  </si>
  <si>
    <t>(1/3)</t>
  </si>
  <si>
    <t>第6届中国研究生人工智能创新大赛</t>
  </si>
  <si>
    <t>中国学位与研究生教育学会</t>
  </si>
  <si>
    <t>A</t>
  </si>
  <si>
    <t>一等奖</t>
  </si>
  <si>
    <t>刘宇航，李昂，刘翼飞，刘程远</t>
  </si>
  <si>
    <t>1. Towards Transformer-Based Aligned Generation with Self-Coherence Guidance 2. Omni-Chart-600K: A Comprehensive Dataset of Chart Types for Chart Understanding 3. Semantic Residual for Multimodal Unified Discrete Representation</t>
  </si>
  <si>
    <t>1. CVPR 2. NAACL Findings 3.ICASSP</t>
  </si>
  <si>
    <t>1. 2025.02 2. 2025.01 3. 2024.12</t>
  </si>
  <si>
    <t>1. CCFA 2. CCFB-Findings 3.CCFB</t>
  </si>
  <si>
    <t>1. Shulei Wang, Wang Lin, Hai Huang, Hanting Wang, Sihang Cai, WenKang Han, Tao Jin, Jingyuan Chen, Jiacheng Sun, Jieming Zhu, Zhou Zhao  2.Shulei Wang, Shuai Yang, Wang Lin, Zirun Guo, Sihang Cai, Hai Huang, Ye Wang, Jingyuan Chen, Tao Jin  3. Hai Huang; Shulei Wang; Yan Xia</t>
  </si>
  <si>
    <t>(1/11) (1/9) (2/3)</t>
  </si>
  <si>
    <t>Affirm: Interactive Mamba with Adaptive Fourier Filters for Long-term Time Series Forecasting</t>
  </si>
  <si>
    <t>1.AAAI</t>
  </si>
  <si>
    <t>1.CCFA</t>
  </si>
  <si>
    <t>1.Yuhan Wu,Xiyu Meng,,Huajin Hu,Junru Zhang,Yabo Dong,Dongming Lu</t>
  </si>
  <si>
    <t>(3/6)</t>
  </si>
  <si>
    <r>
      <rPr>
        <sz val="10"/>
        <color rgb="FF000000"/>
        <rFont val="宋体"/>
        <charset val="134"/>
      </rPr>
      <t>电子信息</t>
    </r>
    <r>
      <rPr>
        <sz val="10"/>
        <color rgb="FF000000"/>
        <rFont val="Arial"/>
        <charset val="134"/>
      </rPr>
      <t>2302</t>
    </r>
    <r>
      <rPr>
        <sz val="10"/>
        <color rgb="FF000000"/>
        <rFont val="宋体"/>
        <charset val="134"/>
      </rPr>
      <t>班</t>
    </r>
  </si>
  <si>
    <t>Truss-based Why-not Community Search</t>
  </si>
  <si>
    <t>SIGKDD</t>
  </si>
  <si>
    <t>2025.8.3</t>
  </si>
  <si>
    <t>CCF-A</t>
  </si>
  <si>
    <t>Huan Xie, Qing Liu ,Chengyang Luo, Yuhan Zhou,Yunjun Gao</t>
  </si>
  <si>
    <t>一种基于 Truss模型的好友推荐方法及装置</t>
  </si>
  <si>
    <t>发明专利</t>
  </si>
  <si>
    <t>2024.10.11</t>
  </si>
  <si>
    <t>柳晴，谢欢，高云君，罗程阳</t>
  </si>
  <si>
    <t>Snoopy: Effective and Efficient Semantic Join Discovery via Proxy Columns</t>
  </si>
  <si>
    <t>TKDE</t>
  </si>
  <si>
    <t>Yuxiang Guo, Yuren Mao, Zhonghao Hu, Lu Chen, Yunjun Gao</t>
  </si>
  <si>
    <t xml:space="preserve"> 3 / 5</t>
  </si>
  <si>
    <t>基于可微分搜索索引的自然语言驱动表格搜索方法及装置</t>
  </si>
  <si>
    <t>2025.04.01</t>
  </si>
  <si>
    <t>高云君;胡中豪;郭宇翔;毛玉仁</t>
  </si>
  <si>
    <t>Birdie: Natural Language-Driven Table Discovery Using Differentiable Search Index</t>
  </si>
  <si>
    <t>VLDB</t>
  </si>
  <si>
    <t>Yuxiang Guo, Zhonghao Hu, Yuren Mao, Baihua Zheng, Yunjun Gao, Mingwei Zhou</t>
  </si>
  <si>
    <t xml:space="preserve"> 2 / 6</t>
  </si>
  <si>
    <t>In-context Clustering-based Entity Resolution with Large Language Models: A Design Space Exploration</t>
  </si>
  <si>
    <t>SIGMOD</t>
  </si>
  <si>
    <t>2025.5.23录用，2025.9.24发表</t>
  </si>
  <si>
    <t>Jiajie Fu, Haitong Tang，Arijit Khan, Sharad Mehrotra, Xiangyu Ke, Yunjun Gao</t>
  </si>
  <si>
    <t>1/6</t>
  </si>
  <si>
    <t>Time-Aware Influence Minimization via Blocking Social Networks</t>
  </si>
  <si>
    <t>ICDE</t>
  </si>
  <si>
    <t>2025.8.20</t>
  </si>
  <si>
    <t>Xueqin Chang, Jiajie Fu, Qing Liu, Yunjun Gao, Baihua Zheng</t>
  </si>
  <si>
    <t>2/5</t>
  </si>
  <si>
    <t>KnowTrans: Boosting Transferability of Data Preparation LLMs via Knowledge Augmentation</t>
  </si>
  <si>
    <t>CCF A</t>
  </si>
  <si>
    <t>Yuhang Ge; Fengyu Li; Yuren Mao; Yanbo Yang; Congcong Ge; Zhaoqiang ChenJiang Long, Yunjun Gao</t>
  </si>
  <si>
    <t xml:space="preserve"> 2 / 8</t>
  </si>
  <si>
    <t>CCF中国数据库暑期学校2025优秀学员</t>
  </si>
  <si>
    <t>中国计算机学会数据库专业委员会</t>
  </si>
  <si>
    <t>C</t>
  </si>
  <si>
    <t>三等奖</t>
  </si>
  <si>
    <t>1/1</t>
  </si>
  <si>
    <t>Toast: Task-Oriented Multi-dimensional Augmentation for Spatio-Temporal Trajectory Data</t>
  </si>
  <si>
    <t>KDD</t>
  </si>
  <si>
    <t>朱俊豪、王涛、陈璐、房子荃、高云君、李天意</t>
  </si>
  <si>
    <t>2/6</t>
  </si>
  <si>
    <t>一种面向时空轨迹大数据的质量评估方法</t>
  </si>
  <si>
    <t>高云君、王涛、朱俊豪、朱轶凡、赵翔</t>
  </si>
  <si>
    <t>T-Assess: An Efficient Data Quality Assessment System Tailored for Trajectory Data</t>
  </si>
  <si>
    <r>
      <rPr>
        <sz val="10"/>
        <color rgb="FF000000"/>
        <rFont val="宋体"/>
        <charset val="134"/>
      </rPr>
      <t>朱俊豪、王涛、胡丹蕾、房子荃、陈璐、高云君、李天意、</t>
    </r>
    <r>
      <rPr>
        <sz val="10"/>
        <color rgb="FF000000"/>
        <rFont val="Times New Roman"/>
        <charset val="134"/>
      </rPr>
      <t>Christian S. Jensen</t>
    </r>
  </si>
  <si>
    <t>2/7</t>
  </si>
  <si>
    <t>A survey on LoRA of large language models</t>
  </si>
  <si>
    <t>FCS</t>
  </si>
  <si>
    <t>CCF-B</t>
  </si>
  <si>
    <t>Yuren Mao, Yuhang Ge, Yijiang Fan, Wenyi Xu, Yu Mi, Zhonghao Hu &amp; Yunjun Gao</t>
  </si>
  <si>
    <t>3/7</t>
  </si>
  <si>
    <t>Efficient Dynamic Graphs Learning with Refined Batch Parallel Training</t>
  </si>
  <si>
    <t>IJCAI</t>
  </si>
  <si>
    <t>Zhengzhao Feng, Rui Wang, Longjiao Zhang, Tongya Zheng, Ziqi Huang, Mingli Song</t>
  </si>
  <si>
    <t>Exploring Embodied Emotion Through A Large-Scale Egocentric Video Dataset</t>
  </si>
  <si>
    <t xml:space="preserve">Neurips </t>
  </si>
  <si>
    <t>2024.9.26</t>
  </si>
  <si>
    <t>Wang Lin, Yueying Feng,Wenkang Han ,Tao Jin, Zhou Zhao
Fei Wu1 Chang Yao, Jingyuan Chen</t>
  </si>
  <si>
    <t>3/8</t>
  </si>
  <si>
    <t>Contrastive Cross-Course Knowledge Tracing via Concept Graph Guided Knowledge Transfer</t>
  </si>
  <si>
    <t>Wenkang Han, Wang Lin, Liya Hu, Zhenlong Dai, Yiyun Zhou, Mengze Li, Zemin Liu, Chang Yao, Jingyuan Chen</t>
  </si>
  <si>
    <t>1/9</t>
  </si>
  <si>
    <t>Show and Polish: Reference-Guided Identity Preservation in Face Video Restoration</t>
  </si>
  <si>
    <t>ACM MM</t>
  </si>
  <si>
    <t>Wenkang Han, Wang Lin, Yiyun Zhou, Qi Liu, Shulei Wang, Chang Yao, Jingyuan Chen</t>
  </si>
  <si>
    <t>1/7</t>
  </si>
  <si>
    <t>Revisiting Applicable and Comprehensive Knowledge Tracing in Large-Scale Data</t>
  </si>
  <si>
    <t>ECML-PKDD</t>
  </si>
  <si>
    <t>Yiyun Zhou, Wenkang Han, Jingyuan chen</t>
  </si>
  <si>
    <t>2/3</t>
  </si>
  <si>
    <t>Towards Robust Incremental Learning under Ambiguous Supervision</t>
  </si>
  <si>
    <t>Rui Wang, Mingxuan Xia, Chang Yao, Lei Feng, Junbo Zhao, Gang Chen, Haobo Wang</t>
  </si>
  <si>
    <t>Towards Transferable Personality Representation Learning and Its Applications</t>
  </si>
  <si>
    <t>EMNLP</t>
  </si>
  <si>
    <t>2025.8录用</t>
  </si>
  <si>
    <t>CCF-B；清华A</t>
  </si>
  <si>
    <t>Kai Tang, Rui Wang, Renyu Zhu, Minmin Lin, Xiao Ding, Tangjie Lv, Changjie Fan, Runze Wu, Haobo Wang</t>
  </si>
  <si>
    <t>2/9</t>
  </si>
  <si>
    <t>Empowering Graph-based Approximate Nearest Neighbor Search with Adaptive Awareness Capabilities</t>
  </si>
  <si>
    <t>Jiancheng Ruan, Tingyang Chen, Renchi Yang, Xiangyu Ke, Yunjun Gao</t>
  </si>
  <si>
    <t>1/5</t>
  </si>
  <si>
    <t>GTR: A General, Multi-View, and Dynamic Framework for Trajectory
Representation Learning</t>
  </si>
  <si>
    <t>ICML</t>
  </si>
  <si>
    <t>2025.5.1</t>
  </si>
  <si>
    <t>Xiangheng Wang,Ziquan Fang,Chenglong Huang,Danlei Hu,Lu Chen,Yunjun Gao</t>
  </si>
  <si>
    <t>2/8</t>
  </si>
  <si>
    <t>Non-Natural Image Understanding with Advancing Frequency-based Vision Encoders</t>
  </si>
  <si>
    <t>CVPR，IEEE Conference on Computer Vision and Pattern Recognition</t>
  </si>
  <si>
    <t>Wang Lin, Qingsong Wang, Yueying Feng, Shulei Wang, Tao Jin, Zhou Zhao, Fei Wu, Chang Yao, Jingyuan Chen</t>
  </si>
  <si>
    <t>3/9</t>
  </si>
  <si>
    <t>3/6</t>
  </si>
  <si>
    <t>Towards Online Spatio-Temporal Prediction: A Knowledge Distillation Driven Continual Learning Approach</t>
  </si>
  <si>
    <t>Tinghui Luo, Ziquan Fang, Kaixuan Duan, Lu Chen,Panpan Feng,Mingfan Lu</t>
  </si>
  <si>
    <t>Video2Roleplay: A Multimodal Dataset and Framework for Video-Guided Role-playing Agents</t>
  </si>
  <si>
    <t>2025.08.20</t>
  </si>
  <si>
    <t>清华TH-CPLA类正式论文</t>
  </si>
  <si>
    <t>Xueqiao Zhang, Chao Zhang, Jingtao Xu, Yifan Zhu, Xin Shi, Yi Yang, Yawei Luo</t>
  </si>
  <si>
    <t>1///7</t>
  </si>
  <si>
    <t>DecoupledESC: Enhancing Emotional Support Generation via Strategy-Response Decoupled Preference Optimization</t>
  </si>
  <si>
    <t>Chao Zhang, Xin Shi, Xueqiao Zhang, Yifan Zhu,Yi Yang, Yawei Luo</t>
  </si>
  <si>
    <t>3///6</t>
  </si>
  <si>
    <t>Eduplanner: Llm-based multi-agent systems for customized and intelligent instructional design</t>
  </si>
  <si>
    <t xml:space="preserve">IEEE Transactions on Learning Technologies </t>
  </si>
  <si>
    <t>2025.4.16</t>
  </si>
  <si>
    <t>IF &gt; 2.0 的期刊论文</t>
  </si>
  <si>
    <t>Xueqiao Zhang, Chao Zhang, Jianwen Sun, Jun Xiao, Yi Yang, Yawei Luo</t>
  </si>
  <si>
    <t>1///6</t>
  </si>
  <si>
    <t>基于OCR和颜色预处理的背景复杂变化场景下电影字幕提取方法和装置</t>
  </si>
  <si>
    <t>2025.08.27</t>
  </si>
  <si>
    <t>周晟,吴雨轩,卜佳俊,沈铭,李亮城</t>
  </si>
  <si>
    <t>knowledge circuits in pretrained transformers</t>
  </si>
  <si>
    <t>NIPS 2024</t>
  </si>
  <si>
    <t>Yunzhi Yao, Ningyu Zhang, Zekun Xi, Mengru Wang, Ziwen Xu, Shumin Deng, Huajun Chen</t>
  </si>
  <si>
    <t>OmniThink: Expanding Knowledge Boundaries in Machine Writing through Thinking</t>
  </si>
  <si>
    <t>EMNLP 2025</t>
  </si>
  <si>
    <t>Zekun Xi, Wenbiao Yin, Jizhan Fang, Jialong Wu, Runnan Fang, Jiang Yong, Pengjun Xie, Fei Huang, Huajun Chen, Ningyu Zhang</t>
  </si>
  <si>
    <t>BDA-YOLO: Enhancing Thyroid Nodule Detection and Segmentation via Dynamic and Bidirectional Attention</t>
  </si>
  <si>
    <t>IJCNN 2025</t>
  </si>
  <si>
    <t>CCF C</t>
  </si>
  <si>
    <t>Yue Yu, Ruizuan Bao, Jingjun Gu, Zhaohan Zhang, Jiajun Bu</t>
  </si>
  <si>
    <t>SwinFusion-XL: Multi-Scale Fusion and Cross xLSTM for Enhanced Brain Tumor Segmentation</t>
  </si>
  <si>
    <t>Zhaohan Zhang, Ruizuan Bao, Jingjun Gu, Yue Yu, Jiajun Bu</t>
  </si>
  <si>
    <t>Knowledge Graph Pooling and Unpooling for Concept Abstraction</t>
  </si>
  <si>
    <t>COLING 2025</t>
  </si>
  <si>
    <t>CCF B</t>
  </si>
  <si>
    <t>Juan Li, Wen Zhang, Zhiqiang Liu, Mingchen Tu, Mingyang Chen, Ningyu Zhang, Shijian Li</t>
  </si>
  <si>
    <t>4 导2</t>
  </si>
  <si>
    <t>D2-DPM: Dual Denoising for Quantized Diffusion Probabilistic Models</t>
  </si>
  <si>
    <t>AAAI2025</t>
  </si>
  <si>
    <t>Qian Zeng
Jie Song
Han Zheng
Hao Jiang
Mingli Song</t>
  </si>
  <si>
    <t>1. Loose Lesion Location Self-supervision Enhanced Colorectal Cancer Diagnosis
2. EcomMIR: Towards Intelligent Multimodal Intent Recognition in E-Commerce Dialogue Systems</t>
  </si>
  <si>
    <t>1. MICCAI 2024
2. WWW 2025</t>
  </si>
  <si>
    <t>1. 2024.10.3
2. 2025.5.23</t>
  </si>
  <si>
    <t>1. CCF B
2. CCF A</t>
  </si>
  <si>
    <t>1. Tianhong Gao, Jie Song, Xiaotian Yu, Shengxuming Zhang, Wenjie Liang, Hongbin Zhang, Ziqian Li, Wenzhuo Zhang, Xiuming Zhang, Zipeng Zhong, Mingli Song, Zunlei Feng
2. Tianhong Gao, Genhang Shen, Yuxuan Wu, Zunlei Feng, Jinshan Zhang, Sheng Zhou</t>
  </si>
  <si>
    <t>1. 1/12
2. 1/6</t>
  </si>
  <si>
    <t>一种位置自监督的结直肠CT图像病变识别与定位方法</t>
  </si>
  <si>
    <t>实质审查</t>
  </si>
  <si>
    <t xml:space="preserve">冯尊磊   高天弘   宋杰   梁文杰   李梓茜   张雯卓   张圣旭明   周林云   宋明黎  </t>
  </si>
  <si>
    <t>2/9（导师第一）</t>
  </si>
  <si>
    <t>1. AFAC2024 金融智能创新大赛一等奖
2. WWW2025 Competition Multimodal Dialogue System Intent Recognition Challenge Second Place Award
3. 饿了么ELE AI算法大赛二等奖</t>
  </si>
  <si>
    <t>1. 蚂蚁集团
2. WWW 2025
3. 饿了么</t>
  </si>
  <si>
    <t>1. A类国家级赛事
2. A类国际级赛事
3. A类国家级赛事</t>
  </si>
  <si>
    <t>1. 一等奖
2. 二等奖
3. 二等奖</t>
  </si>
  <si>
    <t>1. 高天弘 王涛 李丰羽 
2. Tianhong Gao Genhang Shen Yuxuan Wu 
3. 沈根行 高天弘</t>
  </si>
  <si>
    <t>1. 1/3
2. 1/3
3. 2/2</t>
  </si>
  <si>
    <t>一种基于超图的金融问答检索增强生成方法及系统</t>
  </si>
  <si>
    <t>廖超; 胡秉德; 陈佳伟; 冯浩</t>
  </si>
  <si>
    <t>1/4</t>
  </si>
  <si>
    <r>
      <rPr>
        <sz val="11"/>
        <color rgb="FF000000"/>
        <rFont val="宋体"/>
        <charset val="134"/>
      </rPr>
      <t>2024</t>
    </r>
    <r>
      <rPr>
        <sz val="11"/>
        <color rgb="FF000000"/>
        <rFont val="宋体"/>
        <charset val="134"/>
      </rPr>
      <t>全国大数据与计算智能挑战赛</t>
    </r>
  </si>
  <si>
    <t>大数据与决策国家级重点实验室</t>
  </si>
  <si>
    <t>B</t>
  </si>
  <si>
    <t>二等奖</t>
  </si>
  <si>
    <t>廖超；胡秉德；董佳鑫</t>
  </si>
  <si>
    <t>From One to Many: Portable Model Construction With Independent Network Units</t>
  </si>
  <si>
    <t>IEEE Internet of Things Journal</t>
  </si>
  <si>
    <t>2025.7.15</t>
  </si>
  <si>
    <t>SCI Q2,IF=8.9</t>
  </si>
  <si>
    <t>鲁兆成，张皓飞，孙立，夏佳斌，叶静雯，宋明黎</t>
  </si>
  <si>
    <t>Binning Encoder-based Grouped Aggregation for
Network Traffic Anomaly Detection</t>
  </si>
  <si>
    <t>ICONIP2025</t>
  </si>
  <si>
    <t>2025.7.26录用</t>
  </si>
  <si>
    <t>CCFC</t>
  </si>
  <si>
    <t>Lingyao Lu
, Tongya Zheng
, Haoye Wang
, Zunlei Feng
, and Mingli Song</t>
  </si>
  <si>
    <r>
      <rPr>
        <sz val="11"/>
        <color rgb="FF000000"/>
        <rFont val="宋体"/>
        <charset val="134"/>
      </rPr>
      <t xml:space="preserve">From GNNs to Trees: Multi-Granular Interpretability for Graph Neural Networks
</t>
    </r>
    <r>
      <rPr>
        <sz val="11"/>
        <color rgb="FF000000"/>
        <rFont val="宋体"/>
        <charset val="134"/>
      </rPr>
      <t xml:space="preserve">
</t>
    </r>
  </si>
  <si>
    <t>ICLR2025</t>
  </si>
  <si>
    <t>TH-CPLA</t>
  </si>
  <si>
    <t>Jie Yang
, Yuwen Wang, Kaixuan Chen, Tongya Zheng, Yihe Zhou, Zhenbang Xiao, Ji Cao, Mingli Song, Shunyu Liu</t>
  </si>
  <si>
    <t>(1/9)</t>
  </si>
  <si>
    <r>
      <rPr>
        <sz val="11"/>
        <color rgb="FF000000"/>
        <rFont val="宋体"/>
        <charset val="134"/>
      </rPr>
      <t>《</t>
    </r>
    <r>
      <rPr>
        <sz val="10"/>
        <color rgb="FF000000"/>
        <rFont val="Arial"/>
        <charset val="134"/>
      </rPr>
      <t>From One to Many: Portable Model Construction With Independent Network Units</t>
    </r>
    <r>
      <rPr>
        <sz val="10"/>
        <color rgb="FF000000"/>
        <rFont val="宋体"/>
        <charset val="134"/>
      </rPr>
      <t>》</t>
    </r>
  </si>
  <si>
    <t>iotj</t>
  </si>
  <si>
    <r>
      <rPr>
        <sz val="11"/>
        <color rgb="FF000000"/>
        <rFont val="宋体"/>
        <charset val="134"/>
      </rPr>
      <t>SCI</t>
    </r>
    <r>
      <rPr>
        <sz val="10"/>
        <color rgb="FF000000"/>
        <rFont val="宋体"/>
        <charset val="134"/>
      </rPr>
      <t>二区</t>
    </r>
  </si>
  <si>
    <t>Zhaocheng Lu , Haofei Zhang, Li Sun, Jiabin Xia, Jingwen Ye, and Mingli Song</t>
  </si>
  <si>
    <r>
      <rPr>
        <sz val="11"/>
        <color rgb="FF000000"/>
        <rFont val="宋体"/>
        <charset val="134"/>
      </rPr>
      <t>4</t>
    </r>
    <r>
      <rPr>
        <sz val="10"/>
        <color rgb="FF000000"/>
        <rFont val="宋体"/>
        <charset val="134"/>
      </rPr>
      <t>（Li Sun是老师）</t>
    </r>
  </si>
  <si>
    <t>GradEscape: A Gradient-Based Evader Against AI-Generated Text Detectors</t>
  </si>
  <si>
    <t>USENIX Security '25</t>
  </si>
  <si>
    <t>2025.08.03</t>
  </si>
  <si>
    <t>Wenlong Meng, 
Shuguo Fan,
Chengkun Wei ,
Min Chen (Vrije Universiteit Amsterdam) ,
Yuwei Li (National University of Defense Technology) ,
Yuanchao Zhang (Mybank, Ant Group) ,
Zhikun Zhang (Zhejiang University) ,
Wenzhi Chen</t>
  </si>
  <si>
    <t>Unveiling the Vulnerability of Private Fine-Tuning in Split-Based Frameworks for Large Language Models: A Bidirectionally Enhanced Attack</t>
  </si>
  <si>
    <t>Proceedings of the 2024 on ACM SIGSAC Conference on Computer and Communications Security (ACM CCS)</t>
  </si>
  <si>
    <t>2024.10</t>
  </si>
  <si>
    <t>Guanzhong Chen, Zhenghan Qin, Mingxin Yang, Yajie Zhou, Tao Fan, Tianyu Du, Zenglin Xu</t>
  </si>
  <si>
    <t>TransLinkGuard: Safeguarding Transformer Models Against Model Stealing in Edge Deployment</t>
  </si>
  <si>
    <t>Proceedings of the 32nd ACM International Conference on Multimedia (ACM MM)</t>
  </si>
  <si>
    <t>Qinfeng Li, Zhiqiang Shen, Zhenghan Qin, Yangfan Xie, Xuhong Zhang, Tianyu Du, Sheng Cheng, Xun Wang, Jianwei Yin</t>
  </si>
  <si>
    <t>SemBug: Detecting Logic Bugs in DBMS through Generating Semantic-aware Non-Optimizing Query</t>
  </si>
  <si>
    <t>icpc</t>
  </si>
  <si>
    <t>2025.4.27</t>
  </si>
  <si>
    <t>Shiyang Ye, Chao Ni, Jue Wang, Qianqian Pang, Xinrui Li, xiaodanxu</t>
  </si>
  <si>
    <t>3/6导师二作</t>
  </si>
  <si>
    <t>ICPC</t>
  </si>
  <si>
    <t>1 / 6</t>
  </si>
  <si>
    <t>Modeling Larval Tumbling Locomotion Based on Differentiable Material Point Method</t>
  </si>
  <si>
    <t>SWC</t>
  </si>
  <si>
    <t>2024.12.7</t>
  </si>
  <si>
    <t>Weishi Wang; Weihao Tang; Yue Tang; Nenggan Zheng</t>
  </si>
  <si>
    <t>1 / 4</t>
  </si>
  <si>
    <t>PliKOS: Pre-Warming Serverless Functions Under Pulsed Loads</t>
  </si>
  <si>
    <t>ICA3PP</t>
  </si>
  <si>
    <t>2025.9.10</t>
  </si>
  <si>
    <t>Tengtao Xiao, Zhengong Cai, Chi Zhang, Pu Zhang, Bowei Yang</t>
  </si>
  <si>
    <t>3/5导师二作</t>
  </si>
  <si>
    <t>1 / 5</t>
  </si>
  <si>
    <t>“松山湖杯”中国研究生操作系统开源创新大赛</t>
  </si>
  <si>
    <t>张艺伟；肖腾涛</t>
  </si>
  <si>
    <t>2 / 2</t>
  </si>
  <si>
    <t>SAPO: Improving the Scalability and Accuracy of Quantum Linear Solver for Portfolio Optimization</t>
  </si>
  <si>
    <t>DAC</t>
  </si>
  <si>
    <t>2025.2.27</t>
  </si>
  <si>
    <t>TianzeZhu, Liqiang Lu, Jiajun Chen, Yuhang Chen, Hengrui Chen, Meng Xi, Jinshan Zhang, Xiaoming Sun, Jianwei Yin</t>
  </si>
  <si>
    <t>1 / 9</t>
  </si>
  <si>
    <t>GNNContext: GNN-based Code Context Prediction for Programming Tasks</t>
  </si>
  <si>
    <t>TSE</t>
  </si>
  <si>
    <t>X. Zheng, Z. Wan, S. Liu, K. Yang, D. Lo and X. Yang,</t>
  </si>
  <si>
    <t>CSMO: The Cross-Supervision Method for Microservice Optimization through Decentralized Data Management</t>
  </si>
  <si>
    <t>ICSOC</t>
  </si>
  <si>
    <t>2024.12.17</t>
  </si>
  <si>
    <t>Suxiang Wu, Ying Li, Xinzhou Zhu, Meng Xi, and Jianwei Yin</t>
  </si>
  <si>
    <t>GGRME: A GGNN-based Graph Reconstruction Method for Microservice Extraction</t>
  </si>
  <si>
    <t>ICWS</t>
  </si>
  <si>
    <t>2025.7.10</t>
  </si>
  <si>
    <t>Ying Xu , Ying Li , Suxiang Wu, Linghao Li, Xinzhou Zhu, Meng Xi , and Jianwei Yin</t>
  </si>
  <si>
    <t>3 / 7 导师二作</t>
  </si>
  <si>
    <t>一种库操作系统系统级别事件检测与控制方法，一种基于静态链接的库操作系统动态更新方法</t>
  </si>
  <si>
    <t>发明专利，发明专利</t>
  </si>
  <si>
    <t>9.07，6.17</t>
  </si>
  <si>
    <t>赵新奎; 杨牧宇; 占羽淳; 汪富慧; 尹建伟; 张旭鸿; 智晨。赵新奎; 汪富慧; 占羽淳; 杨牧宇; 尹建伟; 邓水光</t>
  </si>
  <si>
    <t>2/7，4/6</t>
  </si>
  <si>
    <t>Adaptoserve: A Efficient System for SupportingAdaptive Chunked-prefills in LLM Inference</t>
  </si>
  <si>
    <t>HPCC</t>
  </si>
  <si>
    <t>2025.8.15</t>
  </si>
  <si>
    <t>Yu Ding, Jingxuan Zhao, Zhengong Cai, Kai Shi, Fansong Zeng, Bowei Yang</t>
  </si>
  <si>
    <t>2 / 6</t>
  </si>
  <si>
    <t>一种基于二分类模型的数据集相似性比较方法</t>
  </si>
  <si>
    <t>尹可挺;郭宗豪;马夕喃;茅葭奕;程梓芸</t>
  </si>
  <si>
    <t>4/4</t>
  </si>
  <si>
    <t>Enhancing Project-Specific Code Completion by Inferring Internal API Information</t>
  </si>
  <si>
    <t>IEEE Transactions on Software Engineering</t>
  </si>
  <si>
    <t>Le Deng; Xiaoxue Ren; Chao Ni; Ming Liang; David Lo; Zhongxin Liu</t>
  </si>
  <si>
    <t>Bridging Solidity Evolution Gaps: An
LLM-Enhanced Approach for Smart Contract
Compilation Error Resolution</t>
  </si>
  <si>
    <t>ICSME</t>
  </si>
  <si>
    <t>27 July, 2025</t>
  </si>
  <si>
    <r>
      <rPr>
        <sz val="10"/>
        <color rgb="FF000000"/>
        <rFont val="Arial"/>
        <charset val="134"/>
      </rPr>
      <t>Likai Ye</t>
    </r>
    <r>
      <rPr>
        <sz val="10"/>
        <color rgb="FF000000"/>
        <rFont val="宋体"/>
        <charset val="134"/>
      </rPr>
      <t>∗</t>
    </r>
    <r>
      <rPr>
        <sz val="10"/>
        <color rgb="FF000000"/>
        <rFont val="Arial"/>
        <charset val="134"/>
      </rPr>
      <t xml:space="preserve">
, Mengliang Li</t>
    </r>
    <r>
      <rPr>
        <sz val="10"/>
        <color rgb="FF000000"/>
        <rFont val="宋体"/>
        <charset val="134"/>
      </rPr>
      <t>∗</t>
    </r>
    <r>
      <rPr>
        <sz val="10"/>
        <color rgb="FF000000"/>
        <rFont val="Arial"/>
        <charset val="134"/>
      </rPr>
      <t xml:space="preserve">
, Dehai Zhao†
, Jiamou Sun‡
, Xiaoxue Ren</t>
    </r>
    <r>
      <rPr>
        <sz val="10"/>
        <color rgb="FF000000"/>
        <rFont val="宋体"/>
        <charset val="134"/>
      </rPr>
      <t>∗</t>
    </r>
  </si>
  <si>
    <t>ProTAL: A Drag-and-Link Video Programming Framework for Temporal Action Localization</t>
  </si>
  <si>
    <t>CHI</t>
  </si>
  <si>
    <t>26 April,2025</t>
  </si>
  <si>
    <t>Yuchen He ,
Jianbing Lv ,
Liqi Cheng ,
Lingyu Meng ,
Dazhen Deng ,
Yingcai Wu ,</t>
  </si>
  <si>
    <t>Personalized Federated Learning with Adaptive Feature Aggregation and Knowledge Transfer</t>
  </si>
  <si>
    <t>IJCNN</t>
  </si>
  <si>
    <t>1 April,2025</t>
  </si>
  <si>
    <t>CCF-C</t>
  </si>
  <si>
    <t>Keting Yin,Jiayi Mao</t>
  </si>
  <si>
    <t>2/2</t>
  </si>
  <si>
    <t>3/4</t>
  </si>
  <si>
    <t>EcomMIR: Towards Intelligent Multimodal Intent Recognition in
E-Commerce Dialogue Systems</t>
  </si>
  <si>
    <t>International World Wide Web Conference2025</t>
  </si>
  <si>
    <t>Tianhong Gao, Genhang Shen, Yuxuan Wu, Zunlei Feng, Jinshan Zhang, Sheng Zhou</t>
  </si>
  <si>
    <t>TM-HEDGE：一种面向数字服务网络的追踪链路重建技术</t>
  </si>
  <si>
    <t>计算机工程</t>
  </si>
  <si>
    <t>CCFT2</t>
  </si>
  <si>
    <t>梁月冰，钱博豪，朱梦莹，郑小林</t>
  </si>
  <si>
    <t>1.Prioritizing Large-scale Natural Language Test Cases at OPPO 2.LLMAppHub: A Large Collection of LLM-based Applications for the Research Community</t>
  </si>
  <si>
    <t>（1）2025.5.2（2）2025.7.28</t>
  </si>
  <si>
    <t>（1）Haoran Xu, Chen Zhi∗, Tianyu Xiang, Zixuan Wu, Gaorong Zhang, Xinkui Zhao, Jianwei Yin, Shuiguang Deng（2）Zixuan Wu, Chen Zhi, Junxiao Han, Shuiguang Deng, Jianwei Yin</t>
  </si>
  <si>
    <t>（1）4/8（2）1/5</t>
  </si>
  <si>
    <t>DP-MemArc: Differential Privacy Transfer Learning for Memory Efficient Language Models</t>
  </si>
  <si>
    <t>AAAI 2025</t>
  </si>
  <si>
    <t>Yanming Liu, Xinyue Peng, Yuwei Zhang, Xiaolan Ke, Songhang Deng, Jiannan Cao, Chen Ma, Mengchen Fu, Sheng Cheng, Xun Wang, Jianwei Yin, Tianyu Du, Xuhong Zhang</t>
  </si>
  <si>
    <t>‘1/13</t>
  </si>
  <si>
    <t>Bridging context gaps: Leveraging coreference resolution for long contextual understanding</t>
  </si>
  <si>
    <t>ICLR 2025</t>
  </si>
  <si>
    <t>Yanming Liu, Xinyue Peng, Jiannan Cao, Shi Bo, Yanxin Shen, Xuhong Zhang, Sheng Cheng, Xun Wang, Jianwei Yin, Tianyu Du</t>
  </si>
  <si>
    <t>‘1/10</t>
  </si>
  <si>
    <t>Tool-Planner: Task Planning with Clusters across Multiple Tools</t>
  </si>
  <si>
    <t>Yanming Liu, Xinyue Peng, Yuwei Zhang, Shi Bo, Jiannan Cao, Xuhong Zhang, Sheng Cheng, Xun Wang, Jianwei Yin, Tianyu Du</t>
  </si>
  <si>
    <t>’1/10</t>
  </si>
  <si>
    <t>SPA: Towards A Computational Friendly
Cloud-Base and On-Devices Collaboration Seq2seq
Personalized Generation with Causal Inference</t>
  </si>
  <si>
    <t>Yanming Liu,</t>
  </si>
  <si>
    <t>CADRef: Robust Out-of-Distribution Detection via Class-Aware Decoupled Relative Feature Leveraging</t>
  </si>
  <si>
    <t>CVPR 2025</t>
  </si>
  <si>
    <t>Zhiwei Ling, Yachen Chang, Hailiang Zhao, Xinkui Zhao, Kingsum Chow, Shuiguang Deng</t>
  </si>
  <si>
    <t>Vividportraits: Face Parsing Guided Portrait Animation</t>
  </si>
  <si>
    <t>ICMR2025</t>
  </si>
  <si>
    <t>Xuze Tian, Jinshan Zhang, Tao Jiang, Boxi Wu, Meng Xi, Zejian Li, Jianwei Yin</t>
  </si>
  <si>
    <t>SEGAN: A Semi-Supervised Learning Method for Missing Data Imputation</t>
  </si>
  <si>
    <t>Service Oriented Computing and Applications</t>
  </si>
  <si>
    <t>Xiaohua Pan, Weifeng Wu, Lucheng Chen, Zhen Li, Peng Lu, Peijian Cao ,Yangyang Wu</t>
  </si>
  <si>
    <t>Spatial single-cell proteomics landscape decodes the tumor microenvironmental ecosystem of intrahepatic cholangiocarcinoma</t>
  </si>
  <si>
    <t>Hepatology</t>
  </si>
  <si>
    <t>IF &gt; 10.0 的 SCI 期刊论文</t>
  </si>
  <si>
    <t>Libing Hong 1, Jie Mei 2 3, Xuqi Sun 1, Yifan Wu 4 5, Zhen Dong 6, Yuzhi Jin 1, Liaoliao Gao 1, Jinlin Cheng 7, Weihong Tian 8, Chuan Liu 1, Bin Li 1, Pingping Hu 6, Lulu Liu 1, Shan Xin 9, Xiaomeng Dai 1 10, Peng Zhao 1 10, Rongping Guo 2 3, Minshan Chen 2 3, Jingping Yun 3 11, Bo Lin 4 5, Wei Wei 2 3, Weijia Fang 1 10, Xuanwen Bao 1</t>
  </si>
  <si>
    <t>4/23</t>
  </si>
  <si>
    <t>一种基于大语言模型的高质量微基准性能测试自动生成方法及装置</t>
  </si>
  <si>
    <t>是（2025.09.08)）</t>
  </si>
  <si>
    <t>智晨,胡泽昊,艾晶,杨攀飞,刘维,尹建伟</t>
  </si>
  <si>
    <t>2/6，导1</t>
  </si>
  <si>
    <t>基于大模型的微基准性能测试用例生成技术研究</t>
  </si>
  <si>
    <t>、李国昌、徐浩然、陈膺浩、洪诗博、胡泽昊、李迈克</t>
  </si>
  <si>
    <r>
      <rPr>
        <sz val="10"/>
        <color rgb="FF000000"/>
        <rFont val="Arial"/>
        <charset val="134"/>
      </rPr>
      <t>HAVEN: Hallucination-Mitigated LLM for Verilog</t>
    </r>
    <r>
      <rPr>
        <sz val="10"/>
        <color rgb="FF000000"/>
        <rFont val="Arial"/>
        <charset val="134"/>
      </rPr>
      <t xml:space="preserve"> </t>
    </r>
    <r>
      <rPr>
        <sz val="10"/>
        <color rgb="FF000000"/>
        <rFont val="Arial"/>
        <charset val="134"/>
      </rPr>
      <t>Code Generation Aligned with HDL Engineers</t>
    </r>
  </si>
  <si>
    <t>DATE 2025</t>
  </si>
  <si>
    <t>Yiyao Yang, Fu Teng, Pengju Liu, Mengnan Qi, Chenyang Lv, Ji Li, Xuhong Zhang and Zhezhi He</t>
  </si>
  <si>
    <t>‘2/8</t>
  </si>
  <si>
    <t>VERIRL: Boosting the LLM-based Verilog Code Generation via Reinforcement Learning</t>
  </si>
  <si>
    <t>ICCAD 2025</t>
  </si>
  <si>
    <t>Fu Teng, Miao Pan, Xuhong Zhang, Zhezhi He, Yiyao Yang, Xinyi Chai, Mengnan Qi, Liqiang Lu and Jianwei Yin</t>
  </si>
  <si>
    <t>’1/9</t>
  </si>
  <si>
    <t>（1）General Incomplete Time Series Analysis via Patch Dropping without Imputation
（2）MMNet: Missing-Aware and Memory-Enhanced Network for Multivariate Time Series Imputation
（3）Adaptive Fusion of Multi-View for Graph Contrastive Recommendation</t>
  </si>
  <si>
    <t>（1）IJCAI
（2）IJCAI
（3）RecSys</t>
  </si>
  <si>
    <t>（1）2025.8.29
（2）2025.8.29
（3）2024.10.8</t>
  </si>
  <si>
    <t>CCF-A、B</t>
  </si>
  <si>
    <t>（1）Yangyang Wu, Yi Yuan, Mengyin Zhu, Xiaoye Miao and Meng Xi
（2）Xiaoye Miao, Han Shi, Yi Yuan, Daozhan Pan, Yangyang Wu and Xiaohua Pan
（3）Mengduo Yang, Yi Yuan, Jie Zhou, Meng Xi, Xiaohua Pan, Ying Li, Yangyang Wu, Jinshan Zhang, Jianwei Yin</t>
  </si>
  <si>
    <t>（1）2/6（导师1）
（2）3/6（导师1）
（3）2/9</t>
  </si>
  <si>
    <t>电子信息2308班</t>
  </si>
  <si>
    <t>Hierarchy UGP: Hierarchy Unified Gaussian Primitive for Large-Scale Dynamic Scene Reconstruction</t>
  </si>
  <si>
    <t>International Conference on Computer Vision 2025</t>
  </si>
  <si>
    <r>
      <rPr>
        <sz val="10"/>
        <color rgb="FF000000"/>
        <rFont val="Arial"/>
        <charset val="134"/>
      </rPr>
      <t>2025</t>
    </r>
    <r>
      <rPr>
        <sz val="10"/>
        <color rgb="FF000000"/>
        <rFont val="Microsoft YaHei"/>
        <charset val="134"/>
      </rPr>
      <t>年</t>
    </r>
    <r>
      <rPr>
        <sz val="10"/>
        <color rgb="FF000000"/>
        <rFont val="Arial"/>
        <charset val="134"/>
      </rPr>
      <t>6.26</t>
    </r>
    <r>
      <rPr>
        <sz val="10"/>
        <color rgb="FF000000"/>
        <rFont val="Microsoft YaHei"/>
        <charset val="134"/>
      </rPr>
      <t>号录用，</t>
    </r>
    <r>
      <rPr>
        <sz val="10"/>
        <color rgb="FF000000"/>
        <rFont val="Arial"/>
        <charset val="134"/>
      </rPr>
      <t>10.20</t>
    </r>
    <r>
      <rPr>
        <sz val="10"/>
        <color rgb="FF000000"/>
        <rFont val="Microsoft YaHei"/>
        <charset val="134"/>
      </rPr>
      <t>号开会</t>
    </r>
  </si>
  <si>
    <t>Hongyang Sun · Qinglin Yang · Jiawei Wang · Zhen Xu · Chen Liu · Yida Wang · Kun Zhan · Hujun Bao · Xiaowei Zhou · Sida Peng</t>
  </si>
  <si>
    <t>1//10</t>
  </si>
  <si>
    <r>
      <rPr>
        <sz val="10"/>
        <color rgb="FF000000"/>
        <rFont val="Arial"/>
        <charset val="134"/>
      </rPr>
      <t>CPoser: An Optimization.after-Parsing Approach forText-to-Pose GenerationUsing Large Language m</t>
    </r>
    <r>
      <rPr>
        <sz val="10"/>
        <color rgb="FF000000"/>
        <rFont val="Arial"/>
        <charset val="134"/>
      </rPr>
      <t>odels</t>
    </r>
  </si>
  <si>
    <t xml:space="preserve">Siggraph 2024,ACM Transactions on Graphics </t>
  </si>
  <si>
    <r>
      <rPr>
        <sz val="10"/>
        <color rgb="FF000000"/>
        <rFont val="Arial"/>
        <charset val="134"/>
      </rPr>
      <t>2024</t>
    </r>
    <r>
      <rPr>
        <sz val="10"/>
        <color rgb="FF000000"/>
        <rFont val="Microsoft YaHei"/>
        <charset val="134"/>
      </rPr>
      <t>年</t>
    </r>
    <r>
      <rPr>
        <sz val="10"/>
        <color rgb="FF000000"/>
        <rFont val="Arial"/>
        <charset val="134"/>
      </rPr>
      <t>11</t>
    </r>
    <r>
      <rPr>
        <sz val="10"/>
        <color rgb="FF000000"/>
        <rFont val="Microsoft YaHei"/>
        <charset val="134"/>
      </rPr>
      <t>月</t>
    </r>
    <r>
      <rPr>
        <sz val="10"/>
        <color rgb="FF000000"/>
        <rFont val="Arial"/>
        <charset val="134"/>
      </rPr>
      <t>19</t>
    </r>
    <r>
      <rPr>
        <sz val="10"/>
        <color rgb="FF000000"/>
        <rFont val="Microsoft YaHei"/>
        <charset val="134"/>
      </rPr>
      <t>号</t>
    </r>
  </si>
  <si>
    <t>Yumeng Li, Bohong Chen, Zhong Ren, Yao-xiang Ding, Libin Liu, Tianjia Shao, Kun Zhou</t>
  </si>
  <si>
    <t>1//7</t>
  </si>
  <si>
    <t>Motion-example-controlledCo-speech GestureGeneration LeveragingLarge Language Models</t>
  </si>
  <si>
    <t>Siggraph 2025</t>
  </si>
  <si>
    <r>
      <rPr>
        <sz val="10"/>
        <color rgb="FF000000"/>
        <rFont val="Arial"/>
        <charset val="134"/>
      </rPr>
      <t>2025</t>
    </r>
    <r>
      <rPr>
        <sz val="10"/>
        <color rgb="FF000000"/>
        <rFont val="Microsoft YaHei"/>
        <charset val="134"/>
      </rPr>
      <t>年7月27号</t>
    </r>
  </si>
  <si>
    <t>Bohong Chen, Yumeng Li, Youyi Zheng, Yao-Xiang Ding, Kun Zhou</t>
  </si>
  <si>
    <t>2//5</t>
  </si>
  <si>
    <t>RGBAvatar: ReducedGaussian Blendshapes for Online Modeling of Head Avatars</t>
  </si>
  <si>
    <r>
      <rPr>
        <sz val="10"/>
        <color rgb="FF000000"/>
        <rFont val="Arial"/>
        <charset val="134"/>
      </rPr>
      <t>2025</t>
    </r>
    <r>
      <rPr>
        <sz val="10"/>
        <color rgb="FF000000"/>
        <rFont val="Microsoft YaHei"/>
        <charset val="134"/>
      </rPr>
      <t>年6月14号</t>
    </r>
  </si>
  <si>
    <t>Linzhou Li Yumeng Li Yanlin Weng Youyi Zheng Kun Zhou*</t>
  </si>
  <si>
    <t>BlinkTrack: Feature Tracking over 80 FPS via Events and Images</t>
  </si>
  <si>
    <t>Yichen Shen · Yijin Li · Shuo Chen · Guanglin Li · Zhaoyang Huang · Hujun Bao · Zhaopeng Cui · Guofeng Zhang</t>
  </si>
  <si>
    <t>1//8</t>
  </si>
  <si>
    <t>BlinkVision: A Benchmark for Optical Flow, Scene Flow and Point Tracking Estimation using RGB Frames and Events</t>
  </si>
  <si>
    <t>ECCV2024</t>
  </si>
  <si>
    <r>
      <rPr>
        <sz val="10"/>
        <color rgb="FF000000"/>
        <rFont val="Arial"/>
        <charset val="134"/>
      </rPr>
      <t>2024</t>
    </r>
    <r>
      <rPr>
        <sz val="10"/>
        <color rgb="FF000000"/>
        <rFont val="Microsoft YaHei"/>
        <charset val="134"/>
      </rPr>
      <t>年</t>
    </r>
    <r>
      <rPr>
        <sz val="10"/>
        <color rgb="FF000000"/>
        <rFont val="Arial"/>
        <charset val="134"/>
      </rPr>
      <t>10.24</t>
    </r>
    <r>
      <rPr>
        <sz val="10"/>
        <color rgb="FF000000"/>
        <rFont val="Microsoft YaHei"/>
        <charset val="134"/>
      </rPr>
      <t>号开会</t>
    </r>
  </si>
  <si>
    <r>
      <rPr>
        <sz val="10"/>
        <color rgb="FF000000"/>
        <rFont val="Arial"/>
        <charset val="134"/>
      </rPr>
      <t>CCFB</t>
    </r>
    <r>
      <rPr>
        <sz val="10"/>
        <color rgb="FF000000"/>
        <rFont val="Microsoft YaHei"/>
        <charset val="134"/>
      </rPr>
      <t>，清华</t>
    </r>
    <r>
      <rPr>
        <sz val="10"/>
        <color rgb="FF000000"/>
        <rFont val="Arial"/>
        <charset val="134"/>
      </rPr>
      <t>A</t>
    </r>
  </si>
  <si>
    <t>Yijin Li · Yichen Shen · Zhaoyang Huang · Shuo Chen · Weikang Bian · Xiaoyu Shi · Fu-Yun Wang · Keqiang Sun · Hujun Bao · Zhaopeng Cui · Guofeng Zhang · Hongsheng LI</t>
  </si>
  <si>
    <t>2//12</t>
  </si>
  <si>
    <t xml:space="preserve">ETO+: Revisit the Refinement Stage in Efficient Feature Matching  </t>
  </si>
  <si>
    <t>IROS2025</t>
  </si>
  <si>
    <r>
      <rPr>
        <sz val="10"/>
        <color rgb="FF000000"/>
        <rFont val="Arial"/>
        <charset val="134"/>
      </rPr>
      <t>2025</t>
    </r>
    <r>
      <rPr>
        <sz val="10"/>
        <color rgb="FF000000"/>
        <rFont val="Microsoft YaHei"/>
        <charset val="134"/>
      </rPr>
      <t>年8</t>
    </r>
    <r>
      <rPr>
        <sz val="10"/>
        <color rgb="FF000000"/>
        <rFont val="Arial"/>
        <charset val="134"/>
      </rPr>
      <t>.13</t>
    </r>
    <r>
      <rPr>
        <sz val="10"/>
        <color rgb="FF000000"/>
        <rFont val="Microsoft YaHei"/>
        <charset val="134"/>
      </rPr>
      <t>号开会</t>
    </r>
  </si>
  <si>
    <t>CCFB</t>
  </si>
  <si>
    <t>Junjie Ni*, Yichen Shen, Yijin Li, Hongjia Zhai, Hujun Bao,
Guofeng Zhang</t>
  </si>
  <si>
    <t>2//6</t>
  </si>
  <si>
    <t>A Timestep-Adaptive Frequency-Enhancement Framework forDiffusion-based Image Super-Resolution</t>
  </si>
  <si>
    <t>IJCAI2025</t>
  </si>
  <si>
    <r>
      <rPr>
        <sz val="10"/>
        <color rgb="FF000000"/>
        <rFont val="Arial"/>
        <charset val="134"/>
      </rPr>
      <t>20258</t>
    </r>
    <r>
      <rPr>
        <sz val="10"/>
        <color rgb="FF000000"/>
        <rFont val="Microsoft YaHei"/>
        <charset val="134"/>
      </rPr>
      <t>月</t>
    </r>
    <r>
      <rPr>
        <sz val="10"/>
        <color rgb="FF000000"/>
        <rFont val="Arial"/>
        <charset val="134"/>
      </rPr>
      <t>22</t>
    </r>
    <r>
      <rPr>
        <sz val="10"/>
        <color rgb="FF000000"/>
        <rFont val="Microsoft YaHei"/>
        <charset val="134"/>
      </rPr>
      <t>号</t>
    </r>
  </si>
  <si>
    <t>Yueying Li, Hanbin Zhao , Jiaqing Zhou, Guozhi Xu, Tianlei Hu , Gang Chen, Haobo Wang</t>
  </si>
  <si>
    <t>1 // 7</t>
  </si>
  <si>
    <t>buildingBlock: A Hybrid Approach for Structured Building generation</t>
  </si>
  <si>
    <t>Junming Huang, Chi Wang, Letian Li, Changxin Huang, Qiang Dai, Weiwei Xu</t>
  </si>
  <si>
    <t>1 // 6</t>
  </si>
  <si>
    <t>A novel heliostat aiming optimizationframework via differentiable Monte Carloray tracing for solar power tower systems</t>
  </si>
  <si>
    <t>Applied Energy</t>
  </si>
  <si>
    <r>
      <rPr>
        <sz val="10"/>
        <color rgb="FF000000"/>
        <rFont val="Arial"/>
        <charset val="134"/>
      </rPr>
      <t>2025</t>
    </r>
    <r>
      <rPr>
        <sz val="10"/>
        <color rgb="FF000000"/>
        <rFont val="Microsoft YaHei"/>
        <charset val="134"/>
      </rPr>
      <t>年</t>
    </r>
    <r>
      <rPr>
        <sz val="10"/>
        <color rgb="FF000000"/>
        <rFont val="Arial"/>
        <charset val="134"/>
      </rPr>
      <t>6</t>
    </r>
    <r>
      <rPr>
        <sz val="10"/>
        <color rgb="FF000000"/>
        <rFont val="Microsoft YaHei"/>
        <charset val="134"/>
      </rPr>
      <t>月</t>
    </r>
    <r>
      <rPr>
        <sz val="10"/>
        <color rgb="FF000000"/>
        <rFont val="Arial"/>
        <charset val="134"/>
      </rPr>
      <t>15</t>
    </r>
  </si>
  <si>
    <r>
      <rPr>
        <sz val="10"/>
        <color rgb="FF000000"/>
        <rFont val="Arial"/>
        <charset val="134"/>
      </rPr>
      <t xml:space="preserve"> (IF</t>
    </r>
    <r>
      <rPr>
        <sz val="10"/>
        <color rgb="FF000000"/>
        <rFont val="Microsoft YaHei"/>
        <charset val="134"/>
      </rPr>
      <t>大于</t>
    </r>
    <r>
      <rPr>
        <sz val="10"/>
        <color rgb="FF000000"/>
        <rFont val="Arial"/>
        <charset val="134"/>
      </rPr>
      <t>10</t>
    </r>
    <r>
      <rPr>
        <sz val="10"/>
        <color rgb="FF000000"/>
        <rFont val="Microsoft YaHei"/>
        <charset val="134"/>
      </rPr>
      <t>的</t>
    </r>
    <r>
      <rPr>
        <sz val="10"/>
        <color rgb="FF000000"/>
        <rFont val="Arial"/>
        <charset val="134"/>
      </rPr>
      <t>SCI)</t>
    </r>
  </si>
  <si>
    <r>
      <rPr>
        <sz val="10"/>
        <color rgb="FF000000"/>
        <rFont val="Arial"/>
        <charset val="134"/>
      </rPr>
      <t>Xiaoxia Lin</t>
    </r>
    <r>
      <rPr>
        <sz val="10"/>
        <color rgb="FF000000"/>
        <rFont val="Microsoft YaHei"/>
        <charset val="134"/>
      </rPr>
      <t>，</t>
    </r>
    <r>
      <rPr>
        <sz val="10"/>
        <color rgb="FF000000"/>
        <rFont val="Arial"/>
        <charset val="134"/>
      </rPr>
      <t>Cangping Zheng, Wenjun Huang , Yuhong Zhao</t>
    </r>
    <r>
      <rPr>
        <sz val="10"/>
        <color rgb="FF000000"/>
        <rFont val="Microsoft YaHei"/>
        <charset val="134"/>
      </rPr>
      <t>，</t>
    </r>
    <r>
      <rPr>
        <sz val="10"/>
        <color rgb="FF000000"/>
        <rFont val="Arial"/>
        <charset val="134"/>
      </rPr>
      <t>Jieqing Feng</t>
    </r>
  </si>
  <si>
    <t>2 // 5</t>
  </si>
  <si>
    <t>DiffNEG: A Differentiable Rasterization Framework for OnlineAiming Optimization in Solar Power Tower Systems</t>
  </si>
  <si>
    <t>Computer Graphic Forum</t>
  </si>
  <si>
    <r>
      <rPr>
        <sz val="10"/>
        <color rgb="FF000000"/>
        <rFont val="Arial"/>
        <charset val="134"/>
      </rPr>
      <t>2025</t>
    </r>
    <r>
      <rPr>
        <sz val="10"/>
        <color rgb="FF000000"/>
        <rFont val="Microsoft YaHei"/>
        <charset val="134"/>
      </rPr>
      <t>年7月24</t>
    </r>
  </si>
  <si>
    <t>Cangping Zheng, Xiaoxia Lin, Dongshuai Li, Yuhong Zhao, jieging Feng</t>
  </si>
  <si>
    <t>1 // 5</t>
  </si>
  <si>
    <t>UniRestore3D: A Scalable Framework For General Shape
Restoration</t>
  </si>
  <si>
    <r>
      <rPr>
        <sz val="10"/>
        <color rgb="FF000000"/>
        <rFont val="Arial"/>
        <charset val="134"/>
      </rPr>
      <t>2025</t>
    </r>
    <r>
      <rPr>
        <sz val="10"/>
        <color rgb="FF000000"/>
        <rFont val="Microsoft YaHei"/>
        <charset val="134"/>
      </rPr>
      <t>年</t>
    </r>
    <r>
      <rPr>
        <sz val="10"/>
        <color rgb="FF000000"/>
        <rFont val="Arial"/>
        <charset val="134"/>
      </rPr>
      <t>1</t>
    </r>
    <r>
      <rPr>
        <sz val="10"/>
        <color rgb="FF000000"/>
        <rFont val="Microsoft YaHei"/>
        <charset val="134"/>
      </rPr>
      <t>月</t>
    </r>
    <r>
      <rPr>
        <sz val="10"/>
        <color rgb="FF000000"/>
        <rFont val="Arial"/>
        <charset val="134"/>
      </rPr>
      <t>23</t>
    </r>
  </si>
  <si>
    <r>
      <rPr>
        <sz val="10"/>
        <color rgb="FF000000"/>
        <rFont val="Microsoft YaHei"/>
        <charset val="134"/>
      </rPr>
      <t>无</t>
    </r>
    <r>
      <rPr>
        <sz val="10"/>
        <color rgb="FF000000"/>
        <rFont val="Arial"/>
        <charset val="134"/>
      </rPr>
      <t>CCF</t>
    </r>
    <r>
      <rPr>
        <sz val="10"/>
        <color rgb="FF000000"/>
        <rFont val="Microsoft YaHei"/>
        <charset val="134"/>
      </rPr>
      <t>评级，但公认是顶会</t>
    </r>
  </si>
  <si>
    <t>Yuang Wang, Yujian Zhang, Sida Peng, Xingyi He, Haoyu Guo, Yujun Shen, Hujun Bao, Xiaowei Zhou</t>
  </si>
  <si>
    <t>2 // 8</t>
  </si>
  <si>
    <t>HammingVis: A visual analvtics approach for understanding
erroneous outcomes of quantum computing in hamming space</t>
  </si>
  <si>
    <t>CVGIP</t>
  </si>
  <si>
    <r>
      <rPr>
        <sz val="10"/>
        <color rgb="FF000000"/>
        <rFont val="Arial"/>
        <charset val="134"/>
      </rPr>
      <t>2024</t>
    </r>
    <r>
      <rPr>
        <sz val="10"/>
        <color rgb="FF000000"/>
        <rFont val="Microsoft YaHei"/>
        <charset val="134"/>
      </rPr>
      <t>年</t>
    </r>
    <r>
      <rPr>
        <sz val="10"/>
        <color rgb="FF000000"/>
        <rFont val="Arial"/>
        <charset val="134"/>
      </rPr>
      <t>10</t>
    </r>
    <r>
      <rPr>
        <sz val="10"/>
        <color rgb="FF000000"/>
        <rFont val="Microsoft YaHei"/>
        <charset val="134"/>
      </rPr>
      <t>月</t>
    </r>
    <r>
      <rPr>
        <sz val="10"/>
        <color rgb="FF000000"/>
        <rFont val="Arial"/>
        <charset val="134"/>
      </rPr>
      <t>12</t>
    </r>
  </si>
  <si>
    <t>Jieyi_Chen, Zhen Wen, Li Zheng, Jiaying Lu, Hui Lu, Yiwen Ren, Wei Chen</t>
  </si>
  <si>
    <r>
      <rPr>
        <sz val="10"/>
        <color rgb="FF000000"/>
        <rFont val="Microsoft YaHei"/>
        <charset val="134"/>
      </rPr>
      <t>一种基于</t>
    </r>
    <r>
      <rPr>
        <sz val="10"/>
        <color rgb="FF000000"/>
        <rFont val="Arial"/>
        <charset val="134"/>
      </rPr>
      <t>SketchUp</t>
    </r>
    <r>
      <rPr>
        <sz val="10"/>
        <color rgb="FF000000"/>
        <rFont val="Microsoft YaHei"/>
        <charset val="134"/>
      </rPr>
      <t>的参数化梯段生成方法</t>
    </r>
  </si>
  <si>
    <r>
      <rPr>
        <sz val="10"/>
        <color rgb="FF000000"/>
        <rFont val="Microsoft YaHei"/>
        <charset val="134"/>
      </rPr>
      <t>已授权</t>
    </r>
    <r>
      <rPr>
        <sz val="10"/>
        <color rgb="FF000000"/>
        <rFont val="Arial"/>
        <charset val="134"/>
      </rPr>
      <t>2025/9/23</t>
    </r>
  </si>
  <si>
    <r>
      <rPr>
        <sz val="10"/>
        <color rgb="FF000000"/>
        <rFont val="Microsoft YaHei"/>
        <charset val="134"/>
      </rPr>
      <t>朱澳凯</t>
    </r>
    <r>
      <rPr>
        <sz val="10"/>
        <color rgb="FF000000"/>
        <rFont val="Arial"/>
        <charset val="134"/>
      </rPr>
      <t>;</t>
    </r>
    <r>
      <rPr>
        <sz val="10"/>
        <color rgb="FF000000"/>
        <rFont val="Microsoft YaHei"/>
        <charset val="134"/>
      </rPr>
      <t>姚旭康</t>
    </r>
    <r>
      <rPr>
        <sz val="10"/>
        <color rgb="FF000000"/>
        <rFont val="Arial"/>
        <charset val="134"/>
      </rPr>
      <t>;</t>
    </r>
    <r>
      <rPr>
        <sz val="10"/>
        <color rgb="FF000000"/>
        <rFont val="Microsoft YaHei"/>
        <charset val="134"/>
      </rPr>
      <t>程超</t>
    </r>
    <r>
      <rPr>
        <sz val="10"/>
        <color rgb="FF000000"/>
        <rFont val="Arial"/>
        <charset val="134"/>
      </rPr>
      <t>;</t>
    </r>
    <r>
      <rPr>
        <sz val="10"/>
        <color rgb="FF000000"/>
        <rFont val="Microsoft YaHei"/>
        <charset val="134"/>
      </rPr>
      <t>聂琳</t>
    </r>
    <r>
      <rPr>
        <sz val="10"/>
        <color rgb="FF000000"/>
        <rFont val="Arial"/>
        <charset val="134"/>
      </rPr>
      <t>;</t>
    </r>
    <r>
      <rPr>
        <sz val="10"/>
        <color rgb="FF000000"/>
        <rFont val="Microsoft YaHei"/>
        <charset val="134"/>
      </rPr>
      <t>陈翔</t>
    </r>
    <r>
      <rPr>
        <sz val="10"/>
        <color rgb="FF000000"/>
        <rFont val="Arial"/>
        <charset val="134"/>
      </rPr>
      <t>;</t>
    </r>
    <r>
      <rPr>
        <sz val="10"/>
        <color rgb="FF000000"/>
        <rFont val="Microsoft YaHei"/>
        <charset val="134"/>
      </rPr>
      <t>董士崇</t>
    </r>
    <r>
      <rPr>
        <sz val="10"/>
        <color rgb="FF000000"/>
        <rFont val="Arial"/>
        <charset val="134"/>
      </rPr>
      <t>;</t>
    </r>
    <r>
      <rPr>
        <sz val="10"/>
        <color rgb="FF000000"/>
        <rFont val="Microsoft YaHei"/>
        <charset val="134"/>
      </rPr>
      <t>李思</t>
    </r>
    <r>
      <rPr>
        <sz val="10"/>
        <color rgb="FF000000"/>
        <rFont val="Arial"/>
        <charset val="134"/>
      </rPr>
      <t>;</t>
    </r>
    <r>
      <rPr>
        <sz val="10"/>
        <color rgb="FF000000"/>
        <rFont val="Microsoft YaHei"/>
        <charset val="134"/>
      </rPr>
      <t>田开贺</t>
    </r>
  </si>
  <si>
    <t>1 // 8</t>
  </si>
  <si>
    <t>MOTION: Multi-object Video Editing with Training- Free Attention Guidance</t>
  </si>
  <si>
    <t>ICIC2025</t>
  </si>
  <si>
    <r>
      <rPr>
        <sz val="10"/>
        <color rgb="FF000000"/>
        <rFont val="Arial"/>
        <charset val="134"/>
      </rPr>
      <t>2025</t>
    </r>
    <r>
      <rPr>
        <sz val="10"/>
        <color rgb="FF000000"/>
        <rFont val="Microsoft YaHei"/>
        <charset val="134"/>
      </rPr>
      <t>年</t>
    </r>
    <r>
      <rPr>
        <sz val="10"/>
        <color rgb="FF000000"/>
        <rFont val="Arial"/>
        <charset val="134"/>
      </rPr>
      <t>7</t>
    </r>
    <r>
      <rPr>
        <sz val="10"/>
        <color rgb="FF000000"/>
        <rFont val="Microsoft YaHei"/>
        <charset val="134"/>
      </rPr>
      <t>月</t>
    </r>
    <r>
      <rPr>
        <sz val="10"/>
        <color rgb="FF000000"/>
        <rFont val="Arial"/>
        <charset val="134"/>
      </rPr>
      <t>26</t>
    </r>
  </si>
  <si>
    <t>Qitong Yan, Jian Jia, Shengyuan Liu, Chang Liu, Bo Wang, Quan Chen, Peng Jiang, Minfeng Zhu, Linchao Zhu, Wei Chen</t>
  </si>
  <si>
    <t>1 // 10</t>
  </si>
  <si>
    <t>3 // 5</t>
  </si>
  <si>
    <r>
      <rPr>
        <sz val="10"/>
        <color rgb="FF000000"/>
        <rFont val="Arial"/>
        <charset val="134"/>
      </rPr>
      <t>“</t>
    </r>
    <r>
      <rPr>
        <sz val="10"/>
        <color rgb="FF000000"/>
        <rFont val="宋体"/>
        <charset val="134"/>
      </rPr>
      <t>华为杯”第二十届中国研究生数学建模竞赛二等奖</t>
    </r>
  </si>
  <si>
    <t>中国学位与研究生教育协会</t>
  </si>
  <si>
    <t>Semi-Structured Interview System Based on Fine-Tuned Large Language Model and Reinforcement Learning from Human Feedback</t>
  </si>
  <si>
    <t>2025 28th International Conference on Computer Supported Cooperative Work in Design</t>
  </si>
  <si>
    <t>2025.6.23</t>
  </si>
  <si>
    <t>Yanni Ma; Xin Zhao; Rong Zhao; Shaolong Chai; Wang Ying; Cheng Yao</t>
  </si>
  <si>
    <t>A Bio-Inspired Design Method Based on LLM: A Case Study of Flying Car Concept Design</t>
  </si>
  <si>
    <t>Xin Zhao; Yanni Ma; Wang Ying; Rong Zhao; Shaolong Chai; Cheng Yao</t>
  </si>
  <si>
    <t>Understanding and Supporting Multimodal AI Chat Interactions of DHH College Students: an Empirical Study</t>
  </si>
  <si>
    <t>ACM International Conference on Multimodal Interaction</t>
  </si>
  <si>
    <t>2025.7.7</t>
  </si>
  <si>
    <t>清华TH-CPL B类</t>
  </si>
  <si>
    <t>Nan Zhuang;Yanni Ma;Xin Zhao;Wang Ying;Shaolong Chai;Shitong Weng;Mengru Xue;Yuxi Mao;Cheng Yao</t>
  </si>
  <si>
    <t>一种文章解析方法及装置</t>
  </si>
  <si>
    <t>2025.1.1</t>
  </si>
  <si>
    <t>庄楠，翁诗彤，包松，赵欣，马燕妮，周宇杰，马振远，应旺，柴少龙，郦心怡，应放天，姚琤</t>
  </si>
  <si>
    <t>5/12</t>
  </si>
  <si>
    <t xml:space="preserve">Exploring the Depths of WebAudio: Advancing Greybox Fuzzing for Enhanced Vulnerability </t>
  </si>
  <si>
    <t>Asia-Pacific Software Engineering Conference</t>
  </si>
  <si>
    <t>apsec2024</t>
  </si>
  <si>
    <t>Jiashui Wang, Jiahui Wang, Jundong Xie, Zhenyuan Li and Yan Chen</t>
  </si>
  <si>
    <t>CDxLSTM: Boosting Remote Sensing Change Detection With Extended Long Short-Term Memory</t>
  </si>
  <si>
    <t>IEEE Geoscience and Remote Sensing Letters</t>
  </si>
  <si>
    <t>Ⅱ类</t>
  </si>
  <si>
    <t>Zhenkai Wu; Xiaowen Ma; Rongrong Lian; Kai Zheng; Wei Zhang</t>
  </si>
  <si>
    <t>（1/5）</t>
  </si>
  <si>
    <t>STeInFormer: Spatial–Temporal Interaction Transformer Architecture for Remote Sensing Change Detection</t>
  </si>
  <si>
    <t>IEEE Journal of Selected Topics in Applied Earth Observations and Remote Sensing</t>
  </si>
  <si>
    <t>Xiaowen Ma; Zhenkai Wu; Mengting Ma; Mengjiao Zhao; Fan Yang; Zhenhong Du; Wei Zhang</t>
  </si>
  <si>
    <t>（2/7）</t>
  </si>
  <si>
    <t>SLGN: Spatiotemporal Language-Guided Graph Network for Referring Video Segmentation</t>
  </si>
  <si>
    <t>ICME 2025</t>
  </si>
  <si>
    <t>Rongrong Lian
; Xiangdong Li
; Zhenkai Wu
; Mengting Ma;
Wei Zhang</t>
  </si>
  <si>
    <t>(3/5)</t>
  </si>
  <si>
    <t>LOGCAN++: Adaptive Local-Global Class-Aware Network for Semantic Segmentation of Remote Sensing Images</t>
  </si>
  <si>
    <t>IEEE Transactions on Geoscience and Remote Sensing</t>
  </si>
  <si>
    <t>Xiaowen Ma; Rongrong Lian; Zhenkai Wu; Hongbo Guo; Fan Yang; Mengting Ma;Sensen Wu;Zhenhong Du;Wei Zhang;Siyang Song</t>
  </si>
  <si>
    <t>(3/10)</t>
  </si>
  <si>
    <t>A novel scene coupling semantic mask network for remote sensing image segmentation</t>
  </si>
  <si>
    <t>ISPRS Journal of Photogrammetry and Remote Sensing</t>
  </si>
  <si>
    <t>Ⅰ类</t>
  </si>
  <si>
    <t>Xiaowen Ma; Rongrong Lian;Zhenkai Wu;
Renxiang Guan;
Tingfeng Hong;
Mengjiao Zhao;
Mengting Ma;
Jiangtao Nie;
Zhenhong Du;
Siyang Song;
Wei Zhang</t>
  </si>
  <si>
    <t>(3/11)</t>
  </si>
  <si>
    <t>LipMSTA: Multi-Scale Spatio-Temporal Attention for Lip-Reading</t>
  </si>
  <si>
    <t>International Conference on Intelligent Computing</t>
  </si>
  <si>
    <t>Furen Bai, Wenjuan Li, Minfeng Lu and Qifei Zhang</t>
  </si>
  <si>
    <t>Revolutionizing Lip Reading: The Power of
Temporal Attention</t>
  </si>
  <si>
    <t>International Conference on Software Engineering and Knowledge Engineering</t>
  </si>
  <si>
    <t>Shi Jianfeng，Bai Furen，Li Wenjuan，Zhang Qifei</t>
  </si>
  <si>
    <t>一种基于自适应聚类的车联网数字孪生构建方法</t>
  </si>
  <si>
    <t>潘家雨(导师）、柴瑞</t>
  </si>
  <si>
    <t>（2/2）</t>
  </si>
  <si>
    <t>DRoLaS: Diffusion-Based Coarse-to-Fine Conditional Synthesis of Hierarchical Road Layouts</t>
  </si>
  <si>
    <t>Proceedings of the 2025 International Conference on Multimedia Retrieval</t>
  </si>
  <si>
    <t>2025/6/30</t>
  </si>
  <si>
    <t>Shenao Dong, Weitao Li, Bo Li, Long Li, Junao Shen, Tian Feng</t>
  </si>
  <si>
    <t>M3Pose: Multi-Person 3D Pose Estimation Using Sparse Millimeter-Wave Radar Point Clouds</t>
  </si>
  <si>
    <r>
      <rPr>
        <sz val="10"/>
        <color rgb="FF333333"/>
        <rFont val="仿宋"/>
        <charset val="134"/>
      </rPr>
      <t>第七届中国模式识别与计算机视觉大会(The 7th Chinese Conference on Pattern Recognition and Computer Vision PRCV 2024)</t>
    </r>
  </si>
  <si>
    <t>2024年11月1日</t>
  </si>
  <si>
    <t>CCFC类</t>
  </si>
  <si>
    <t>冯玥瑄，戴松辰，张启飞，王朝，张献民，周渝林</t>
  </si>
  <si>
    <t>High-Precision Short-Term Industrial Energy Consumption Forecasting via Parallel-NN with Adaptive Universal Decomposition</t>
  </si>
  <si>
    <t>Expert Systems With Applications</t>
  </si>
  <si>
    <t>2025.5.28（录用）2025.9.15（发表）</t>
  </si>
  <si>
    <t>中科院分区1区的SCI期刊论文</t>
  </si>
  <si>
    <t>Fan Yang, Shuning Ge, Jian Liu, Wei Zhang, Ao Gao, Yijie Dong, Man Yang, Ke Yan*</t>
  </si>
  <si>
    <t>SESAME: Toward Medical Image Segmentation via
Foundation Model-assisted Semi-supervised
Learning</t>
  </si>
  <si>
    <t>2024 IEEE International Conference on Bioinformatics and Biomedicine (BIBM)</t>
  </si>
  <si>
    <t>2024.12.3</t>
  </si>
  <si>
    <t>ccfb</t>
  </si>
  <si>
    <t>胡启云、沈骏翱、冀锦康、王心宇、冯天、崔慧</t>
  </si>
  <si>
    <t>202411581424.1</t>
  </si>
  <si>
    <t>2025.8.28</t>
  </si>
  <si>
    <t>冯天 胡启云 沈骏翱</t>
  </si>
  <si>
    <t>In2NeCT: Inter-class and Intra-class Neural Collapse Tuning for Semantic Segmentation of Imbalanced Remote Sensing Images</t>
  </si>
  <si>
    <t>Proceedings of the AAAI Conference on Artificial Intelligence</t>
  </si>
  <si>
    <t>2025.4.11</t>
  </si>
  <si>
    <t>ccfa</t>
  </si>
  <si>
    <t>沈骏翱、胡启云、冯天、王心宇、崔慧、吴森森、张微</t>
  </si>
  <si>
    <t>IEEE International Conference on Multimedia and Expo</t>
  </si>
  <si>
    <t>2025.3.21</t>
  </si>
  <si>
    <t>Rongrong Lian, Xiangdong Li, Zhenkai Wu, Mengting Ma, Wei Zhang</t>
  </si>
  <si>
    <t>2025.1.12</t>
  </si>
  <si>
    <t>SCI 1 区(IF 12.2)</t>
  </si>
  <si>
    <t>Xiaowen Ma, 
Rongrong Lian, 
Zhenkai Wu, 
Renxiang Guan, 
Tingfeng Hong, 
Mengjiao Zhao, 
Mengting Ma, 
Jiangtao Nie, 
Zhenhong Du, 
Siyang Song, 
Wei Zhang</t>
  </si>
  <si>
    <t>2/11</t>
  </si>
  <si>
    <t>2025.2.13</t>
  </si>
  <si>
    <t>SCI 1 区(IF 8.6)</t>
  </si>
  <si>
    <t>Xiaowen Ma, Rongrong Lian, Zhenkai Wu, Hongbo Guo, Fan Yang, Mengting Ma, Sensen Wu, Zhenhong Du, Wei Zhang, Siyang Song</t>
  </si>
  <si>
    <t>2/10</t>
  </si>
  <si>
    <t>2025.4.18</t>
  </si>
  <si>
    <t>SCI 3 区(IF 4.4)</t>
  </si>
  <si>
    <t>Zhenkai Wu, Xiaowen Ma, Rongrong Lian, Kai Zheng,
Wei Zhang</t>
  </si>
  <si>
    <t>3/5</t>
  </si>
  <si>
    <t>One-Step Multi-Frame Inpainting Framework for Real-Time Lip-Sync Digital Human
Generation</t>
  </si>
  <si>
    <t>International Journal of Pattern Recognition and Artificial Intelligence</t>
  </si>
  <si>
    <t>CCF C类，SCI四区</t>
  </si>
  <si>
    <t>贝毅君，齐蕴泽，娄恒瑞，刘二腾，王珂，张洪长</t>
  </si>
  <si>
    <t>"Multimodal Sentiment Analysis with Modality-Robust and -Biased Representations and Distance-aware Contrastive Learning"</t>
  </si>
  <si>
    <t>KSEM2025</t>
  </si>
  <si>
    <t>Lang Shen, Qifei Zhang, Wenjuan Li, Minfeng Lu and Xiubo Liang</t>
  </si>
  <si>
    <t>1、《WPMnet: Time Series Forecasting via Wavelet
Patch Multi-scale》</t>
  </si>
  <si>
    <t>1、International 
Joint Conference 
on 
Neural 
Networks IJCNN 2025</t>
  </si>
  <si>
    <t>录用</t>
  </si>
  <si>
    <t>清华TH-CPLB类</t>
  </si>
  <si>
    <t>Botao Wu、Xuelin Cheng, Haozheng Yang, Runjie Zhao and Chang You</t>
  </si>
  <si>
    <t>TSIformer: Multi-Scale Dilation Transformer with Cross-variable and Cross-feature Dependency for Time Series Imputation</t>
  </si>
  <si>
    <t>ICASSP2025</t>
  </si>
  <si>
    <t>2025.3.7</t>
  </si>
  <si>
    <t>Haozheng Yang; Xuelin Cheng（导）; Runjie Zhao; Xu Zou; Botao Wu; Xince Chen</t>
  </si>
  <si>
    <t>WPMnet: Time Series Forecasting via Wavelet Patch Multi-scale</t>
  </si>
  <si>
    <t>IJCNN2025</t>
  </si>
  <si>
    <t>2025.4.1</t>
  </si>
  <si>
    <t>TH-CPLB</t>
  </si>
  <si>
    <t>Botao Wu, Xuelin Cheng(导),Haozheng Yang, Runjie Zhao, Chang You</t>
  </si>
  <si>
    <t>MSMixer: A Multi-scale Mixer Architecture for Time Series Forecasting</t>
  </si>
  <si>
    <t>ICONIP2024</t>
  </si>
  <si>
    <t>2025.6.26</t>
  </si>
  <si>
    <t>赵润杰、程学林、杨浩政、陈信策、邹旭、吴波涛</t>
  </si>
  <si>
    <t>Supervised Detail-guided Multi-scale State Space Model for Pan-sharpening</t>
  </si>
  <si>
    <t>IEEE TGRS</t>
  </si>
  <si>
    <t>SCI一区（IF=8.2）</t>
  </si>
  <si>
    <t>Mengjiao Zhao，Mengting Ma，Xiangdong Li，Xiaowen Ma，Wei Zhang，Siyang Song</t>
  </si>
  <si>
    <t>一种基于领域先验深度展开网络的遥感图像全色锐化方法</t>
  </si>
  <si>
    <t>张微 赵梦娇 马梦婷 励翔东</t>
  </si>
  <si>
    <t>2/4</t>
  </si>
  <si>
    <t>DuCoFPan: Dual-Condition Flow-based Network for Pan-sharpening</t>
  </si>
  <si>
    <t>ICME</t>
  </si>
  <si>
    <t>2024.9.30</t>
  </si>
  <si>
    <r>
      <rPr>
        <sz val="10"/>
        <color rgb="FF000000"/>
        <rFont val="仿宋"/>
        <charset val="134"/>
      </rPr>
      <t>Mengjiao Zha</t>
    </r>
    <r>
      <rPr>
        <sz val="10"/>
        <color rgb="FF000000"/>
        <rFont val="仿宋"/>
        <charset val="134"/>
      </rPr>
      <t xml:space="preserve">，Mengting Ma，Xiangdong Li，Xiaowen Ma，Xinyu Wang，Ao Gao，Wei Zhang </t>
    </r>
  </si>
  <si>
    <t>Deep Unfolding Network with Spatial-spectral Perception Enhanced for Pan-sharpening</t>
  </si>
  <si>
    <t>BMVC</t>
  </si>
  <si>
    <t>2024.11.22</t>
  </si>
  <si>
    <t>清华B</t>
  </si>
  <si>
    <t>Mengjiao Zhao, Mengting Ma , Xiangdong Li, Ao Gao, Siyang Song ，Wei Zhang</t>
  </si>
  <si>
    <t>SSFMamba: Spatial-Spectral Fusion State Space Model for Pansharpening</t>
  </si>
  <si>
    <t>ICASSP</t>
  </si>
  <si>
    <t>2024.12.21</t>
  </si>
  <si>
    <t>Mengting Ma，Mengjiao Zhao，Yizhen Jiang，Xiangdong Li，Wei Zhang</t>
  </si>
  <si>
    <t>Frequency-Spatial Domain Information Fusion Network for Pan-Sharpening</t>
  </si>
  <si>
    <t>ICIP</t>
  </si>
  <si>
    <t>2024.9.27</t>
  </si>
  <si>
    <t>Mengjiao Zhao， Mengting Ma，Ao Gao，Wei Zhang</t>
  </si>
  <si>
    <t>Deep Spatial-Spectral Fusion Transformer for Remote Sensing Pansharpening</t>
  </si>
  <si>
    <t>Information Fusion</t>
  </si>
  <si>
    <t>2025.2.8</t>
  </si>
  <si>
    <t>Mengting Ma
Yizhen Jiang
Mengjiao Zhao
Xiaowen Ma
Wei Zhang
Siyang Song</t>
  </si>
  <si>
    <t>Unleashing Fourier-domain Potential: Spatial-Spectral Reconstruction Framework for Remote Sensing Pansharpening</t>
  </si>
  <si>
    <t>HetSSNet: Spatial-Spectral Heterogeneous Graph Learning Network for Panchromatic and Multispectral Images Fusion</t>
  </si>
  <si>
    <t>2025.5.10</t>
  </si>
  <si>
    <t>Mengting Ma
, Yizhen Jiang, Mengjiao Zhao, Jiaxin Li, Wei Zhang</t>
  </si>
  <si>
    <t>ScaleMixer: A Multi-Scale MLP-Mixer Model for Long-Term Time Series Forecasting</t>
  </si>
  <si>
    <t>2025.1.24</t>
  </si>
  <si>
    <t>邹旭，游畅，赵润杰，杨浩政，程学林</t>
  </si>
  <si>
    <t>Botao Wu、Xuelin Cheng(导), Haozheng Yang, Runjie Zhao and Chang You</t>
  </si>
  <si>
    <t>4/5</t>
  </si>
  <si>
    <t>RTG-SLAM: Real-time 3D Reconstruction at Scale using Gaussian Splatting</t>
  </si>
  <si>
    <t>ACM SIGGRAPH</t>
  </si>
  <si>
    <t>Zhexi Peng, Tianjia Shao, Liu Yong, Jingke Zhou, Yin Yang, Jingdong Wang, Kun Zhou</t>
  </si>
  <si>
    <t>4/6</t>
  </si>
  <si>
    <t>EC-PEFT: An Expertise-Centric Parameter-Efficient Fine-Tuning Framework for Large Language Models</t>
  </si>
  <si>
    <t>PRICAI 2024</t>
  </si>
  <si>
    <t>CCF- C</t>
  </si>
  <si>
    <t>Yimeng Zhang, Xuelin Cheng, Yan Jiang, Yijun Bei</t>
  </si>
  <si>
    <t>3/4(导2)</t>
  </si>
  <si>
    <t>Latent Query Alignment for Enhanced Domain-specific Retrieval-Augmented Generation</t>
  </si>
  <si>
    <t>ICIC 2025</t>
  </si>
  <si>
    <t>Yijun Bei, Yan Jiang, Bin Zhao, Lihua Yu, Zhaoyu Zhong, Yao Zhu</t>
  </si>
  <si>
    <t>2/6(导1)</t>
  </si>
  <si>
    <t>Sparse Transformer Deep Collaboration Prompt Tuning for Industrial Multimodal Large Models</t>
  </si>
  <si>
    <t>Chinese Conference on Pattern Recognition and Computer Vision</t>
  </si>
  <si>
    <t>2025.08.23</t>
  </si>
  <si>
    <t>Yijun Bei, Ke Wang, Bin Zhao</t>
  </si>
  <si>
    <t>WirePAuS: Auxiliary-free Single-shot Wireframe Parsing
WirePAuS: Auxiliary-free Single-shot Wireframe Parsing</t>
  </si>
  <si>
    <t>Jinkang Ji; Junao Shen; Xinyu Wang; Tian Feng; Sensen Wu</t>
  </si>
  <si>
    <t>SESAME: Toward Medical Image Segmentation via Foundation Model-assisted Semi-supervised Learning</t>
  </si>
  <si>
    <t>BIBM</t>
  </si>
  <si>
    <t>Qiyun Hu; Junao Shen; Jinkang Ji; Xinyu Wang; Tian Feng; Hui Cui</t>
  </si>
  <si>
    <t>WETR: Wireframe parsing using deformable Transformers</t>
  </si>
  <si>
    <t>CAD/Graphics 2025</t>
  </si>
  <si>
    <t>Jingwen Cui,Jinkang Ji, Junao Shen, Tianai Shen, Weitao Li, Bo Li, Tian Feng</t>
  </si>
  <si>
    <t>22351232</t>
  </si>
  <si>
    <t>BPI: A Novel 
Efficient 
and Reliable 
Search Structure 
for Hybrid 
Storage Blockchain</t>
  </si>
  <si>
    <t>2025/8/20</t>
  </si>
  <si>
    <t>Xinkui ZHAO  
Rhengrong XIONG  
Guanjie CHENG  
Xinhao JIN  
Shawn SHI  
Xiubo LIANG  
Gongsheng YUAN  
Xiaoye MIAO  
Jianwei YIN  
Shuiguang DENG</t>
  </si>
  <si>
    <t>一种基于区块链数据不可篡改特性的
高效分类检索结构及其衔接查询方法</t>
  </si>
  <si>
    <t>发明公开
2024/9/10</t>
  </si>
  <si>
    <t>赵新奎
熊礽荣
程冠杰
智晨张
旭鸿尹
建伟</t>
  </si>
  <si>
    <t>2\6</t>
  </si>
  <si>
    <t>一种基于分块的
大规模动态物体渲染预算控制方法及系统</t>
  </si>
  <si>
    <t>是（2025年9月4日）</t>
  </si>
  <si>
    <t>梁秀波
霍思远</t>
  </si>
  <si>
    <t>AnimateAnything：Consistent and Controlable Animation for Video Generation</t>
  </si>
  <si>
    <t>CVPR</t>
  </si>
  <si>
    <t>Guojun Lei
Chi Wang
Rong Zhang
Yikai Wang
Hong Li
Weiwei Xu</t>
  </si>
  <si>
    <t>1\6</t>
  </si>
  <si>
    <t>UniTransfer: Video Concept Transfer via Progressive Spatial and Timestep Decomposition</t>
  </si>
  <si>
    <t>Neurips</t>
  </si>
  <si>
    <t>Guojun Lei
Rong Zhang
Chi Wang
Tianhang Liu
Hong Li
Zhiyuan Ma
Weiwei Xu</t>
  </si>
  <si>
    <t>1\7</t>
  </si>
  <si>
    <t>Motionflow: Learning implicit motion flow for complex camera trajectory control in video generation</t>
  </si>
  <si>
    <t>Guojun Lei
Chi Wang
Rong Zhang
Yikai Wang
Yin Song
Hong Li
Weiwei Xu</t>
  </si>
  <si>
    <t>$S^2$-Edit3DV: Diffusion-Guided Style Meets Structure for Consistent Multi-View 3D Video Generation</t>
  </si>
  <si>
    <t>Yuqi Chen
Xiubo Liang,
Yu Zhao
Hongzhi Wang,
Weidong Geng</t>
  </si>
  <si>
    <t>1\5</t>
  </si>
  <si>
    <t>工业设计2301</t>
  </si>
  <si>
    <t>Unlocking the Power of Speech: Game-Based Accent and Oral Communication Training for Immigrant English Language Learners via Large Language Models</t>
  </si>
  <si>
    <t>CHI '25: Proceedings of the 2025 CHI Conference on Human Factors in Computing Systems</t>
  </si>
  <si>
    <t>Yijun Zhao, Jiangyu Pan, Jiacheng Cao, Jiarong Zhang, Yan Dong, Yicheng Wang, Preben Hansen, Guanyun Wang</t>
  </si>
  <si>
    <t>2/8（导1）</t>
  </si>
  <si>
    <t>Red Dot Award</t>
  </si>
  <si>
    <t>A类</t>
  </si>
  <si>
    <t>Winner（二等）</t>
  </si>
  <si>
    <t>Pan Jiangyu, Hou Liang, Yuan Mengyue, Wei Yilin</t>
  </si>
  <si>
    <t>CharacterCritique: Supporting Children's Development of Critical Thinking through Multi-Agent Interaction in Story Reading</t>
  </si>
  <si>
    <t>Zizhen Wang, Jiangyu Pan, Duola Jin, Jingao Zhang, Jiacheng Cao, Chao Zhang, Zejian Li, Preben Hansen, Yijun Zhao, Shouqian Sun, Xianyue Qiao</t>
  </si>
  <si>
    <t>iF Design Student Award</t>
  </si>
  <si>
    <t>Jiangyu Pan, Sheng Yang, Liang Hou</t>
  </si>
  <si>
    <t>1/3</t>
  </si>
  <si>
    <t>4/12</t>
  </si>
  <si>
    <t>An LLM-Augmented Method to Assist Novice Designers in Divergent Thinking</t>
  </si>
  <si>
    <t>JOURNAL OF COMPUTING AND INFORMATION SCIENCE IN ENGINEERING / ISSN 1530_9827</t>
  </si>
  <si>
    <t>2025.6.6</t>
  </si>
  <si>
    <t xml:space="preserve">国际CCFC类正式论文；
IF &gt; 2.0 的期刊论文 </t>
  </si>
  <si>
    <t>吕珂，游嘉翔，陈柳青，孙凌云</t>
  </si>
  <si>
    <t xml:space="preserve">Personalized Dynamic Music Emotion Recognition with Dual-Scale Attention-Based Meta-Learning </t>
  </si>
  <si>
    <t>AAAI 25: Proceedings of the AAAI Conference on Artificial Intelligence</t>
  </si>
  <si>
    <r>
      <rPr>
        <b/>
        <sz val="10"/>
        <color rgb="FF000000"/>
        <rFont val="仿宋"/>
        <charset val="134"/>
      </rPr>
      <t>Dengming Zhang,</t>
    </r>
    <r>
      <rPr>
        <sz val="10"/>
        <color rgb="FF000000"/>
        <rFont val="仿宋"/>
        <charset val="134"/>
      </rPr>
      <t xml:space="preserve"> Weitao You, Ziheng Liu, Lingyun Sun, Pei Chen
</t>
    </r>
  </si>
  <si>
    <t xml:space="preserve">StyleFactory: Towards Better Style Alignment in Image Creation through Style-Strength-Based Control and Evaluation </t>
  </si>
  <si>
    <t>UIST '24: Proceedings of the 37th Annual ACM Symposium on User Interface Software and Technology</t>
  </si>
  <si>
    <r>
      <rPr>
        <sz val="10"/>
        <color rgb="FF000000"/>
        <rFont val="仿宋"/>
        <charset val="134"/>
      </rPr>
      <t xml:space="preserve">Mingxu Zhou, </t>
    </r>
    <r>
      <rPr>
        <b/>
        <sz val="10"/>
        <color rgb="FF000000"/>
        <rFont val="仿宋"/>
        <charset val="134"/>
      </rPr>
      <t>Dengming Zhang,</t>
    </r>
    <r>
      <rPr>
        <sz val="10"/>
        <color rgb="FF000000"/>
        <rFont val="仿宋"/>
        <charset val="134"/>
      </rPr>
      <t xml:space="preserve"> Weitao You, Ziqi Yu, Yifei Wu, Chenghao Pan, Huiting Liu, Tianyu Lao, Pei Chen
</t>
    </r>
  </si>
  <si>
    <t>Controllable Video-to-Music Generation with Multiple Time-Varying Conditions</t>
  </si>
  <si>
    <t>ACM MM 25: 33rd ACM International Conference on Multimedia</t>
  </si>
  <si>
    <r>
      <rPr>
        <sz val="10"/>
        <color rgb="FF000000"/>
        <rFont val="仿宋"/>
        <charset val="134"/>
      </rPr>
      <t>Junxian Wu, Weitao You, Heda Zuo,</t>
    </r>
    <r>
      <rPr>
        <b/>
        <sz val="10"/>
        <color rgb="FF000000"/>
        <rFont val="仿宋"/>
        <charset val="134"/>
      </rPr>
      <t xml:space="preserve"> Dengming Zhang,</t>
    </r>
    <r>
      <rPr>
        <sz val="10"/>
        <color rgb="FF000000"/>
        <rFont val="仿宋"/>
        <charset val="134"/>
      </rPr>
      <t xml:space="preserve"> Pei Chen, Lingyun Sun
</t>
    </r>
  </si>
  <si>
    <t>4/6(导师二作）</t>
  </si>
  <si>
    <t xml:space="preserve">Spatial-Temporal Decomposition and Alignment in Controllable Video-to-Music Generationpdf icon </t>
  </si>
  <si>
    <r>
      <rPr>
        <sz val="10"/>
        <color rgb="FF000000"/>
        <rFont val="仿宋"/>
        <charset val="134"/>
      </rPr>
      <t xml:space="preserve">Weitao You, Heda Zuo, Junxian Wu, </t>
    </r>
    <r>
      <rPr>
        <b/>
        <sz val="10"/>
        <color rgb="FF000000"/>
        <rFont val="仿宋"/>
        <charset val="134"/>
      </rPr>
      <t>Dengming Zhang,</t>
    </r>
    <r>
      <rPr>
        <sz val="10"/>
        <color rgb="FF000000"/>
        <rFont val="仿宋"/>
        <charset val="134"/>
      </rPr>
      <t xml:space="preserve"> Zhibin ZHOU, Lingyun Sun </t>
    </r>
  </si>
  <si>
    <t>4/6(导师一作）</t>
  </si>
  <si>
    <t>Play With Morphing Food: Supporting Children-Food Interaction With an Interactive Cooking Toolkit</t>
  </si>
  <si>
    <t>International Journal of Human–Computer Interaction</t>
  </si>
  <si>
    <t>ccf-b</t>
  </si>
  <si>
    <t>Guanyun Wang, Yilin Shao, Boyu Feng, Mengge Wang, Xiaojing Zhou, Yifan Yan, Zhengke Li, Yue Yang, Kuangqi Zhu, Yanan Wang, Lingyun Sun, Ye Tao</t>
  </si>
  <si>
    <t>5//12</t>
  </si>
  <si>
    <t>X-Hair: 3D Printing Hair-like Structures with Multi-form, Multi-property and Multi-function</t>
  </si>
  <si>
    <t>UIST'24</t>
  </si>
  <si>
    <t>ccf-a</t>
  </si>
  <si>
    <t xml:space="preserve">Guanyun Wang, Junzhe Ji, Yunkai Xu, Lei Ren, Xiaoyang Wu, Chunyuan Zheng, Xiaojing Zhou, Xin Tang, Boyu Feng, Lingyun Sun, Ye Tao, Jiaji Li </t>
  </si>
  <si>
    <t>7//12</t>
  </si>
  <si>
    <t>DreamDirector: Designing a Generative AI System to Aid Therapists in Treating Clients' Nightmares</t>
  </si>
  <si>
    <t>IUI</t>
  </si>
  <si>
    <t>Yijun Zhao, Zhengke Li, Yicheng Wang, Xueyan Cai, Xiaojing Zhou, Yifan Yan, Kecheng Jin, Shiying Ding, Yilin Shao, Jiacheng Cao, Pinhao Wang, Cheng Yao, Ye Tao, Guanyun Wang</t>
  </si>
  <si>
    <t>5//14</t>
  </si>
  <si>
    <t>FoodAwake: A Digital Educational Game Based on Large Multimodal Models for Cultivating Children's Food Literacy</t>
  </si>
  <si>
    <t>2024 17th International Symposium on Computational Intelligence and Design (ISCID)</t>
  </si>
  <si>
    <t>浙江大学设计学高影响力会议C类</t>
  </si>
  <si>
    <t>赵艺钧
张珈榕
张思洲
曹嘉诚</t>
  </si>
  <si>
    <t>一种基于双材料3D打印的可折叠电路结构及其制造方法</t>
  </si>
  <si>
    <t>曹嘉诚
赵艺钧
王翌诚
张珈榕
张思洲
程湲琪
卢佳慧</t>
  </si>
  <si>
    <t>4/8</t>
  </si>
  <si>
    <t>BioCatch: A Children’s Nature Treasure Hunt Educational Game Based on AIGC Technology</t>
  </si>
  <si>
    <t>赵艺钧
张珈榕
卢佳慧
张思洲
董天舒
曹嘉诚</t>
  </si>
  <si>
    <t>StoryChat: An Interactive Storytelling System for
Engaging with Agent Characters in a Story</t>
  </si>
  <si>
    <t>孙守迁
王子臻
张珈榕
赵晓亮
Xianyue Qiao</t>
  </si>
  <si>
    <t>浙江大学设计学高影响力会议A类</t>
  </si>
  <si>
    <t>赵艺钧
潘江鱼
曹嘉诚
张珈榕
董艳
王翌诚
Preben Hansen
王冠云</t>
  </si>
  <si>
    <t>FlexiStiff-Fabric:A ProgrammableStiffness 3D-Printed Fabric TechnologyBased on Dual-Material interlockingWeaving</t>
  </si>
  <si>
    <t>第二十一届全国人机交互学术会议（CHCI 2025）</t>
  </si>
  <si>
    <t>国际一般学术期刊论文（或学术论著章）</t>
  </si>
  <si>
    <t>曹嘉诚
刘润军
王翌诚
张珈榕
杨兆嘉
陈瑜璐
董天舒
郦家骥
赵艺钧
王冠云</t>
  </si>
  <si>
    <t>4/10</t>
  </si>
  <si>
    <t>Multifactor Impact of Accent Localization in AI Customer Service Agents on User Emotional Engagement</t>
  </si>
  <si>
    <t>设计学c</t>
  </si>
  <si>
    <t>c</t>
  </si>
  <si>
    <t>Yijun Zhao1, Duola Jin2, Liang Hou3, Jiangyu Pan4, Yang Zhou5, Yan Dong6, Tianshu Dong7, Jiacheng Cao1</t>
  </si>
  <si>
    <t>德国红点设计奖</t>
  </si>
  <si>
    <t>国际（德国）高影响力设计竞赛（1955 年开始）</t>
  </si>
  <si>
    <t>Jiangyu Pan,Liang Hou,Yuan Mengyue,Yilin Wei</t>
  </si>
  <si>
    <t>5分</t>
  </si>
  <si>
    <t>Voice by the Non-sighted: Practices and Challenges of Audiobook Voice Actors with Blind and Low Vision in China</t>
  </si>
  <si>
    <t>陈实、张京奥、娄素琦、王小东、向为、孙凌云</t>
  </si>
  <si>
    <t>王子臻、潘江鱼、金朵拉、曹嘉诚、张超、李泽健、Preben Hansen、赵艺钧、孙守迁、乔先月</t>
  </si>
  <si>
    <t>4/11</t>
  </si>
  <si>
    <t>Interactive 3D Product Information Design in Virtual Reality Shopping Application</t>
  </si>
  <si>
    <t xml:space="preserve"> Journal of Computing and Information Science in Engineering (JCISE) </t>
  </si>
  <si>
    <t>SCI论文</t>
  </si>
  <si>
    <t>Liuqing Chen, Kaitong Qin, Jiaxiang You, Ting Zhang, Yumou Zhang, Tingting Zhou, Yankun Zhen</t>
  </si>
  <si>
    <t>Jiaxiang You（3/7）</t>
  </si>
  <si>
    <t>chi</t>
  </si>
  <si>
    <t>Authors: Zizhen Wang, Jiangyu Pan, Duola Jin, Jingao Zhang, Jiacheng Cao, Chao Zhang, Zejian Li, Preben Hansen, Yijun Zhao, Shouqian Sun, Xianyue Qiao</t>
  </si>
  <si>
    <t>3/11</t>
  </si>
  <si>
    <t>Pathways and Strategies for Culturally Empowering Agricultural Product Branding
through the Lens of Generative Artificial Intelligence</t>
  </si>
  <si>
    <t>ISCID</t>
  </si>
  <si>
    <t>EI</t>
  </si>
  <si>
    <t>Wei Cao、Yongcheng Xie</t>
  </si>
  <si>
    <t xml:space="preserve"> 华 夏 智 ⾐ ： 基 于 数 字 典 藏 的 民 族 服 参 赛 队 员 ： 曹 伟 刘 可 程 艺 明 朱 俊 衡 </t>
  </si>
  <si>
    <t>A类赛事</t>
  </si>
  <si>
    <t>曹 伟 刘 可 程 艺 明 朱 俊 衡</t>
  </si>
  <si>
    <t xml:space="preserve">Hidden Scars: Anti-bullying Serious Game Design for Rural Children  </t>
  </si>
  <si>
    <t>Lecture Notes in Computer Science</t>
  </si>
  <si>
    <t>2024/12/27</t>
  </si>
  <si>
    <r>
      <rPr>
        <sz val="10"/>
        <color rgb="FF000000"/>
        <rFont val="宋体"/>
        <charset val="134"/>
      </rPr>
      <t>EI</t>
    </r>
    <r>
      <rPr>
        <sz val="10"/>
        <color rgb="FF000000"/>
        <rFont val="宋体"/>
        <charset val="134"/>
      </rPr>
      <t>会议</t>
    </r>
  </si>
  <si>
    <t>Wang Ying,Shaolong Chai, Xin Zhao, Yanni Ma, Fengyan Hu &amp; Cheng Yao</t>
  </si>
  <si>
    <t>Design of Photovoltaic Cleaning Robots Assisted by Large Language Models</t>
  </si>
  <si>
    <t>17th International Symposium on Computational Intelligence and Design (ISCID)</t>
  </si>
  <si>
    <t>2025/6/13</t>
  </si>
  <si>
    <t>设计学C类会议</t>
  </si>
  <si>
    <t>Shaolong Chai; Wang Ying; Fengyan Hu; Xinghao Jiang; Xin Zhao; Yanni Ma</t>
  </si>
  <si>
    <t>CoExploreDS: Framing and Advancing Collaborative Design Space Exploration Between Human and AI</t>
  </si>
  <si>
    <t>Pei Chen, Jiayi Yao, Zhuoyi Cheng, Yichen Cai, Jiayang Li, Weitao You, Lingyun Sun</t>
  </si>
  <si>
    <t>2/7（导1）</t>
  </si>
  <si>
    <t>一种多模态三维视觉注意力预测方法及其应用</t>
  </si>
  <si>
    <t>厉向东;吴玥;单逸飞;阴凯琳;姚佳怡;沈思扬</t>
  </si>
  <si>
    <t>5/6（导1）</t>
  </si>
  <si>
    <t>第三届中国高校计算机大赛-智能交互创新赛全国二等奖</t>
  </si>
  <si>
    <t>第三届中国高校计算机大赛-智能交互创新赛组委会</t>
  </si>
  <si>
    <t>蔡逸晨、姚佳怡、李佳阳</t>
  </si>
  <si>
    <t>StepIdeator: Utilizing Mixed Representations to Support Step-By-Step Design With Generative Artificial Intelligence</t>
  </si>
  <si>
    <t>JMD</t>
  </si>
  <si>
    <t>SCI（IF:3.0）</t>
  </si>
  <si>
    <t>Jiayi Yao, Pei Chen, Zhuoshu Li, Yichen Cai, Yexinrui Wu, Weitao You, Lingyun Sun</t>
  </si>
  <si>
    <t>Cospeak: An AI-Powered Collaborative Dialogue System for Second Language Acquisition</t>
  </si>
  <si>
    <t>2024 年 12 月 14日</t>
  </si>
  <si>
    <t>马振远、周宇杰、姚琤</t>
  </si>
  <si>
    <t xml:space="preserve">一种文章解析方法和装置 </t>
  </si>
  <si>
    <t xml:space="preserve"> 2025-03-14</t>
  </si>
  <si>
    <t>庄楠,翁诗彤,包松,赵欣,马燕妮,周宇杰,马振远,应旺,柴少龙,郦心怡,应放天,姚琤</t>
  </si>
  <si>
    <t>中国设计智造大奖</t>
  </si>
  <si>
    <t>中国美术学院</t>
  </si>
  <si>
    <t>叶润,柳晨晨,梁羽,周宇杰,马振远</t>
  </si>
  <si>
    <t>5/5</t>
  </si>
  <si>
    <t>High-precision short-term industrial energy consumption forecasting via parallel-NN with Adaptive Universal Decomposition</t>
  </si>
  <si>
    <t>中科院分区1区</t>
  </si>
  <si>
    <t>Fan Yang 
Shuning Ge
Jian Liu
Ke Yan
Ao Gao
Yijie Dong 
Man Yang 
Wei Zhang</t>
  </si>
  <si>
    <t>5//8</t>
  </si>
  <si>
    <t>2025
移动应用
创新赛</t>
  </si>
  <si>
    <t>全国高等学校
计算机教育
研究会</t>
  </si>
  <si>
    <t>B类</t>
  </si>
  <si>
    <t>高慠
杨帆
张微
周磊晶</t>
  </si>
  <si>
    <t>1//4</t>
  </si>
  <si>
    <t>Smart Household Management Leveraging AI Agents to Equalize Chore Distribution</t>
  </si>
  <si>
    <t>iscid</t>
  </si>
  <si>
    <t>Yan Dong, Aoyi Shen, Jiangyu Pan,Jiarong Zhang, Duola Jin,Yijun Zhao, Jiacheng Cao</t>
  </si>
  <si>
    <t>2026 年 4 月 25 日</t>
  </si>
  <si>
    <t>a</t>
  </si>
  <si>
    <t>Yijun Zhao,Jiangyu Pan,Jiacheng Cao,Jiarong Zhang,Yan Dong,Yicheng Wang,Guanyun Wang</t>
  </si>
  <si>
    <t>IJHCI</t>
  </si>
  <si>
    <t>2024.10.1</t>
  </si>
  <si>
    <t>王冠云、邵伊琳、冯博宇、王梦阁、周晓婧、严逸凡、李正可、阳月、祝贶祺、王亚楠、孙凌云、陶冶</t>
  </si>
  <si>
    <t>3/12</t>
  </si>
  <si>
    <t>CharacterCritique: Supporting Children’s Development of Critical Thinking through Multi-Agent Interaction in Story Reading</t>
  </si>
  <si>
    <t>王子臻、潘江鱼、金朵拉、张京奥、曹嘉诚、张超、李泽健、preben Hanson、赵艺钧、孙守迁、乔显越</t>
  </si>
  <si>
    <t xml:space="preserve">StoryChat: An Interactive Storytelling System for Engaging with Agent Characters in a Story </t>
  </si>
  <si>
    <t>ccf-c</t>
  </si>
  <si>
    <t>孙守迁、王子臻、张枷榕</t>
  </si>
  <si>
    <t>Zhenyuan Ma; Yujie Zhou; Cheng Yao</t>
  </si>
  <si>
    <t>[2,导3]</t>
  </si>
  <si>
    <t>AIRSAVER自充气保温衣</t>
  </si>
  <si>
    <t>DIA</t>
  </si>
  <si>
    <t>佳作奖</t>
  </si>
  <si>
    <t xml:space="preserve">叶润 柳晨晨 梁羽 周宇杰 马振远 </t>
  </si>
  <si>
    <t>What Are the Limits of Large Language Models in Industrial Design?
A Case Study of Electronic Weighing Scale</t>
  </si>
  <si>
    <t>ISCID 2024</t>
  </si>
  <si>
    <t>设计学C</t>
  </si>
  <si>
    <t>Shaolong Chai, Wang Ying, Fengyan Hu, Xinghao Jiang, Xin Zhao, Yanni Ma, Cheng Yao</t>
  </si>
  <si>
    <t>A Bio-inspired Design Method Based on LLM: A
Case Study of Flying Car Concept Design</t>
  </si>
  <si>
    <t>CSCWD 2025</t>
  </si>
  <si>
    <t>Xin Zhao, Yanni Ma, Wang Ying, ….</t>
  </si>
  <si>
    <t>HiddenScars: Anti-bullying Serious Game Design for Rural Children</t>
  </si>
  <si>
    <t>ICEC-IFIP 2024</t>
  </si>
  <si>
    <t>一般论文</t>
  </si>
  <si>
    <t>Wang Ying, Shaolong Chai, Xin Zhao, ...</t>
  </si>
  <si>
    <t>Prompt Candidates, then Distill: A Teacher-Student Framework for LLM-driven Data Annotation</t>
  </si>
  <si>
    <t>ACL-main</t>
  </si>
  <si>
    <t>Mingxuan Xia, Haobo Wang, Yixuan Li, Zewei Yu, Jindong Wang, Junbo Zhao, Runze Wu</t>
  </si>
  <si>
    <r>
      <rPr>
        <sz val="10"/>
        <color rgb="FF000000"/>
        <rFont val="FangSong"/>
        <charset val="134"/>
      </rPr>
      <t>一</t>
    </r>
    <r>
      <rPr>
        <sz val="10"/>
        <color rgb="FF000000"/>
        <rFont val="FangSong"/>
        <charset val="134"/>
      </rPr>
      <t>/</t>
    </r>
    <r>
      <rPr>
        <sz val="10"/>
        <color rgb="FF000000"/>
        <rFont val="FangSong"/>
        <charset val="134"/>
      </rPr>
      <t>七</t>
    </r>
  </si>
  <si>
    <t>Multi-Instance Multi-Label Classification from Crowdsourced Labels</t>
  </si>
  <si>
    <t>Ziquan Wang, Mingxuan Xia, Xiangyu Ren, Jiaqing Zhou, Gengyu Lyu, Tianlei Hu, and Haobo Wang</t>
  </si>
  <si>
    <r>
      <rPr>
        <sz val="10"/>
        <color rgb="FF000000"/>
        <rFont val="FangSong"/>
        <charset val="134"/>
      </rPr>
      <t>二</t>
    </r>
    <r>
      <rPr>
        <sz val="10"/>
        <color rgb="FF000000"/>
        <rFont val="FangSong"/>
        <charset val="134"/>
      </rPr>
      <t>/</t>
    </r>
    <r>
      <rPr>
        <sz val="10"/>
        <color rgb="FF000000"/>
        <rFont val="FangSong"/>
        <charset val="134"/>
      </rPr>
      <t>七</t>
    </r>
  </si>
  <si>
    <t>Rui Wang, Mingxuan Xia, Haobo Wang, Lei Feng, Junbo Zhao, Gang Chen, Chang Yao</t>
  </si>
  <si>
    <t>Maximum Inner Product is Query-Scaled Nearest Neighbor</t>
  </si>
  <si>
    <t>Tingyang Chen,Cong Fu, Kun Wang, Xiangyu Ke, Yunjun Gao, Wenchao Zhou, Yabo Ni, Anxiang zeng</t>
  </si>
  <si>
    <t>1 / 8</t>
  </si>
  <si>
    <t>Stitching Inner Product and Euclidean Metrics for Topology-aware Maximum Inner Product Search</t>
  </si>
  <si>
    <t>SIGIR</t>
  </si>
  <si>
    <t>Tingyang Chen,Cong Fu,  Xiangyu Ke, Yunjun Gao,  Yabo Ni, Anxiang zeng</t>
  </si>
  <si>
    <t>Jiancheng Ruan,Tingyang Chen, Renchi Yang, Xiangyu Ke, Yunjun Gao</t>
  </si>
  <si>
    <t>2 / 5</t>
  </si>
  <si>
    <r>
      <rPr>
        <u/>
        <sz val="10"/>
        <color rgb="FF111111"/>
        <rFont val="FangSong"/>
        <charset val="134"/>
      </rPr>
      <t>De-fine: Decomposing and refining visual programs with auto-feedback</t>
    </r>
  </si>
  <si>
    <t>MM2024</t>
  </si>
  <si>
    <t>Minghe Gao, Juncheng Li, Hao Fei, Liang Pang, Wei Ji, Guoming Wang, Zheqi Lv, Wenqiao Zhang, Siliang Tang, Yueting Zhuang</t>
  </si>
  <si>
    <t>第1/10</t>
  </si>
  <si>
    <t>一种基于类型注意力的神经零样本细粒度实体分类方法</t>
  </si>
  <si>
    <t>庄越挺; 汤斯亮:
    高明合;勒一凡; 任彥昆; 谭炽烈; 蒋韬</t>
  </si>
  <si>
    <r>
      <rPr>
        <sz val="10"/>
        <color rgb="FF111111"/>
        <rFont val="FangSong"/>
        <charset val="134"/>
      </rPr>
      <t>第</t>
    </r>
    <r>
      <rPr>
        <sz val="10"/>
        <color rgb="FF000000"/>
        <rFont val="FangSong"/>
        <charset val="134"/>
      </rPr>
      <t>3/6</t>
    </r>
  </si>
  <si>
    <t>服务机器人具身智能交互关键技术研发及应用示范</t>
  </si>
  <si>
    <r>
      <rPr>
        <u/>
        <sz val="10"/>
        <color rgb="FF111111"/>
        <rFont val="FangSong"/>
        <charset val="134"/>
      </rPr>
      <t>Fact: Teaching MLLMs with Faithful, Concise and Transferable Rationales</t>
    </r>
  </si>
  <si>
    <t>Minghe Gao, Shuang Chen, Liang Pang, Yuan Yao, Jisheng Dang, Wenqiao Zhang, Juncheng Li, Siliang Tang, Yueting Zhuang, Tat-Seng Chua</t>
  </si>
  <si>
    <r>
      <rPr>
        <u/>
        <sz val="10"/>
        <color rgb="FF111111"/>
        <rFont val="FangSong"/>
        <charset val="134"/>
      </rPr>
      <t>STEP: Enhancing Video-LLMs' Compositional Reasoning by Spatio-Temporal Graph-guided Self-Training</t>
    </r>
  </si>
  <si>
    <t>CVPR2025</t>
  </si>
  <si>
    <t>Haiyi Qiu, Minghe Gao, Long Qian, Kaihang Pan, Qifan Yu, Juncheng Li, Wenjie Wang, Siliang Tang, Yueting Zhuang, Tat-Seng Chua</t>
  </si>
  <si>
    <t>第2/10</t>
  </si>
  <si>
    <t>Benchmarking multimodal cot reward model stepwise by visual program</t>
  </si>
  <si>
    <t>ICCV2025</t>
  </si>
  <si>
    <t>Minghe Gao, Xuqi Liu, Zhongqi Yue, Yang Wu, Shuang Chen, Juncheng Li, Siliang Tang, Fei Wu, Tat-Seng Chua, Yueting Zhuang</t>
  </si>
  <si>
    <t>Structure-Induced Gradient Regulation for Generalizable Vision-Language Models</t>
  </si>
  <si>
    <t>TPAMI</t>
  </si>
  <si>
    <t>Juncheng Li, Minghe Gao, Siliang Tang, Longhui Wei, Jun Xiao, Fei Wu, Richang Hong, Meng Wang, Qi Tian</t>
  </si>
  <si>
    <t>第1/9</t>
  </si>
  <si>
    <t>Boosting Virtual Agent Learning and Reasoning: A Step-Wise, Multi-Dimensional, and Generalist Reward Model with Benchmark</t>
  </si>
  <si>
    <t>ICML2025</t>
  </si>
  <si>
    <t>Bingchen Miao, Yang Wu, Minghe Gao, Qifan Yu, Wendong Bu, Wenqiao Zhang, Yunfei Li, Siliang Tang, Tat-Seng Chua, Juncheng Li</t>
  </si>
  <si>
    <t>第3/10</t>
  </si>
  <si>
    <t>FedCTQ: A Federated-based Framework for Accurate and Efficient Contact Tracing Query</t>
  </si>
  <si>
    <t>2024 IEEE 40th International Conference on Data Engineering</t>
  </si>
  <si>
    <r>
      <rPr>
        <sz val="10"/>
        <color rgb="FF000000"/>
        <rFont val="FangSong"/>
        <charset val="134"/>
      </rPr>
      <t>CCF A</t>
    </r>
    <r>
      <rPr>
        <sz val="10"/>
        <color rgb="FF000000"/>
        <rFont val="FangSong"/>
        <charset val="134"/>
      </rPr>
      <t>类论文</t>
    </r>
  </si>
  <si>
    <t>Zhihao Zeng, Ziquan Fang, Lu Chen, Yunjun Gao, Kai Zheng, Gang Chen</t>
  </si>
  <si>
    <t>一种数据处理方法、系统及设备</t>
  </si>
  <si>
    <t>2024.07.19</t>
  </si>
  <si>
    <t>2024.08.06</t>
  </si>
  <si>
    <r>
      <rPr>
        <sz val="10"/>
        <color rgb="FF000000"/>
        <rFont val="FangSong"/>
        <charset val="134"/>
      </rPr>
      <t>陈国栋</t>
    </r>
    <r>
      <rPr>
        <sz val="10"/>
        <color rgb="FF000000"/>
        <rFont val="FangSong"/>
        <charset val="134"/>
      </rPr>
      <t>;</t>
    </r>
    <r>
      <rPr>
        <sz val="10"/>
        <color rgb="FF000000"/>
        <rFont val="FangSong"/>
        <charset val="134"/>
      </rPr>
      <t>曾志豪</t>
    </r>
    <r>
      <rPr>
        <sz val="10"/>
        <color rgb="FF000000"/>
        <rFont val="FangSong"/>
        <charset val="134"/>
      </rPr>
      <t>;</t>
    </r>
    <r>
      <rPr>
        <sz val="10"/>
        <color rgb="FF000000"/>
        <rFont val="FangSong"/>
        <charset val="134"/>
      </rPr>
      <t>王辉</t>
    </r>
    <r>
      <rPr>
        <sz val="10"/>
        <color rgb="FF000000"/>
        <rFont val="FangSong"/>
        <charset val="134"/>
      </rPr>
      <t>;</t>
    </r>
    <r>
      <rPr>
        <sz val="10"/>
        <color rgb="FF000000"/>
        <rFont val="FangSong"/>
        <charset val="134"/>
      </rPr>
      <t>高云君</t>
    </r>
    <r>
      <rPr>
        <sz val="10"/>
        <color rgb="FF000000"/>
        <rFont val="FangSong"/>
        <charset val="134"/>
      </rPr>
      <t>;</t>
    </r>
    <r>
      <rPr>
        <sz val="10"/>
        <color rgb="FF000000"/>
        <rFont val="FangSong"/>
        <charset val="134"/>
      </rPr>
      <t>浦世亮</t>
    </r>
    <r>
      <rPr>
        <sz val="10"/>
        <color rgb="FF000000"/>
        <rFont val="FangSong"/>
        <charset val="134"/>
      </rPr>
      <t>;</t>
    </r>
    <r>
      <rPr>
        <sz val="10"/>
        <color rgb="FF000000"/>
        <rFont val="FangSong"/>
        <charset val="134"/>
      </rPr>
      <t>陈璐</t>
    </r>
    <r>
      <rPr>
        <sz val="10"/>
        <color rgb="FF000000"/>
        <rFont val="FangSong"/>
        <charset val="134"/>
      </rPr>
      <t>;</t>
    </r>
    <r>
      <rPr>
        <sz val="10"/>
        <color rgb="FF000000"/>
        <rFont val="FangSong"/>
        <charset val="134"/>
      </rPr>
      <t>杜云滔</t>
    </r>
  </si>
  <si>
    <t>GaussianTalker: Speaker-specific Talking Head Synthesis via 3D Gaussian Splatting</t>
  </si>
  <si>
    <t>ACM MM 2024</t>
  </si>
  <si>
    <t>2024/10</t>
  </si>
  <si>
    <t>Hongyun Yu, Zhan Qu, Qihang Yu, Jianchuan Chen, Zhonghua Jiang, Zhiwen Chen, Shengyu Zhang, Jimin Xu, Fei Wu, chengfei lv, Gang Yu</t>
  </si>
  <si>
    <t>ExpTalk: Diverse Emotional Expression via Adaptive Disentanglement and Refined Alignment for Speech-Driven 3D Facial Animation</t>
  </si>
  <si>
    <t>IJCAI 2025</t>
  </si>
  <si>
    <t>2025/8</t>
  </si>
  <si>
    <t>Zhan Qu, Shengyu Zhang, Mengze Li, Zhuo Chen, Chengfei Lv, Zhou Zhao and Fei Wu</t>
  </si>
  <si>
    <t>DualGuard: A Parameter Space Transformation Approach for
    Bidirectional Defense in Split-Based LLM Fine-Tuning</t>
  </si>
  <si>
    <t>ACL</t>
  </si>
  <si>
    <t>24级博士班</t>
  </si>
  <si>
    <t>InkRestore:Virtual Restoration of Ancient Chinese Paintings Inheriting Traditional Restoration Processes</t>
  </si>
  <si>
    <t>CHI25</t>
  </si>
  <si>
    <t>Ying Zhang,Zejian Li,Jiesi Zhang,Fang Hu,Kewen Zhu,Qi Liu,Deng Huanghuang,Xiaoyu Chen,Linyun Sun</t>
  </si>
  <si>
    <t>InkRestore:面向公众的古画修复文化体验</t>
  </si>
  <si>
    <t>中国计算机协会，全国高等学校教育研究会</t>
  </si>
  <si>
    <t>中国高校计算机大赛-2025移动应用创新赛</t>
  </si>
  <si>
    <t>-华东赛区第一（省级）</t>
  </si>
  <si>
    <t>张颖，张杰斯，谢常乐，李泽健，张克俊</t>
  </si>
  <si>
    <t xml:space="preserve"> An Intervenable AI Image
 Generation System for Commercial Digital Art
 Asset Creators</t>
  </si>
  <si>
    <t>Zejian Li,Ying Zhang,Shengzhe Zhou, Qi Liu, Jiesi Zhang, Haoran Xu, Shuyao
 Chen, Xiaoyu Chen &amp; Lingyun Sun</t>
  </si>
  <si>
    <t>OceanGPT: A Large Language Model for Ocean Science Tasks</t>
  </si>
  <si>
    <t>ACL 2024 Main</t>
  </si>
  <si>
    <t>Zhen Bi, Ningyu Zhang, Yida Xue, Yixin Ou, Daxiong Ji, Guozhou Zheng, Huajun Chen</t>
  </si>
  <si>
    <t>3//7</t>
  </si>
  <si>
    <t>Unified Hallucination Detection for Multimodal Large Language Models</t>
  </si>
  <si>
    <t>Xiang Chen, Chenxi Wang, Yida Xue, Ningyu Zhang, xiaoyan yang, Qiang Li, YUE SHEN, Lei Liang, Jinjie GU, Huajun Chen</t>
  </si>
  <si>
    <t>3//10</t>
  </si>
  <si>
    <t>Street Gaussians: Modeling Dynamic Urban
    Scenes with Gaussian Splatting</t>
  </si>
  <si>
    <t>ECCV 2024</t>
  </si>
  <si>
    <t>清华TH-CPLA类</t>
  </si>
  <si>
    <r>
      <rPr>
        <b/>
        <sz val="10"/>
        <color rgb="FF000000"/>
        <rFont val="FangSong"/>
        <charset val="134"/>
      </rPr>
      <t>阎赟之</t>
    </r>
    <r>
      <rPr>
        <sz val="10"/>
        <color rgb="FF000000"/>
        <rFont val="FangSong"/>
        <charset val="134"/>
      </rPr>
      <t xml:space="preserve"> 林浩通 周晨旭 王伟杰 
    孙海洋 詹锟 郎咸朋 
    周晓巍（导师组成员） 
    彭思达 （导师组成员）</t>
    </r>
  </si>
  <si>
    <t>StreetCrafter: Street View Synthesis 
    with Controllable Video Diffusion Models</t>
  </si>
  <si>
    <t>国际CCFA类</t>
  </si>
  <si>
    <r>
      <rPr>
        <b/>
        <sz val="10"/>
        <color rgb="FF000000"/>
        <rFont val="FangSong"/>
        <charset val="134"/>
      </rPr>
      <t>阎赟之</t>
    </r>
    <r>
      <rPr>
        <sz val="10"/>
        <color rgb="FF000000"/>
        <rFont val="FangSong"/>
        <charset val="134"/>
      </rPr>
      <t xml:space="preserve"> 徐震 林浩通 金海岸 郭浩宇
王一达 詹锟 郎咸朋 
    鲍虎军 （导师组成员）
    周晓巍（导师组成员） 
    彭思达 （导师组成员）</t>
    </r>
  </si>
  <si>
    <t>LiDAR-RT: Gaussian-based Ray Tracing for Dynamic LiDAR Re-simulation</t>
  </si>
  <si>
    <r>
      <rPr>
        <sz val="10"/>
        <color rgb="FF000000"/>
        <rFont val="FangSong"/>
        <charset val="134"/>
      </rPr>
      <t xml:space="preserve">周晨旭 傅律畅 
    彭思达 （导师组成员）
</t>
    </r>
    <r>
      <rPr>
        <b/>
        <sz val="10"/>
        <color rgb="FF000000"/>
        <rFont val="FangSong"/>
        <charset val="134"/>
      </rPr>
      <t>阎赟之</t>
    </r>
    <r>
      <rPr>
        <sz val="10"/>
        <color rgb="FF000000"/>
        <rFont val="FangSong"/>
        <charset val="134"/>
      </rPr>
      <t xml:space="preserve"> 张展华 陈勇 夏佳志 
    周晓巍（导师组成员）</t>
    </r>
  </si>
  <si>
    <t>DICS: Find Domain-Invariant and Class-Specific Features for Out-of-Distribution Generalization</t>
  </si>
  <si>
    <t>Qiaowei Miao, Yawei Luo, Yi Yang</t>
  </si>
  <si>
    <t>基于领域不变的类别特征的可泛化分类方法、系统及设备</t>
  </si>
  <si>
    <t>2025.2.4</t>
  </si>
  <si>
    <r>
      <rPr>
        <sz val="10"/>
        <color rgb="FF000000"/>
        <rFont val="FangSong"/>
        <charset val="134"/>
      </rPr>
      <t>罗亚威</t>
    </r>
    <r>
      <rPr>
        <sz val="10"/>
        <color rgb="FF000000"/>
        <rFont val="FangSong"/>
        <charset val="134"/>
      </rPr>
      <t>,</t>
    </r>
    <r>
      <rPr>
        <sz val="10"/>
        <color rgb="FF000000"/>
        <rFont val="FangSong"/>
        <charset val="134"/>
      </rPr>
      <t>苗乔伟</t>
    </r>
    <r>
      <rPr>
        <sz val="10"/>
        <color rgb="FF000000"/>
        <rFont val="FangSong"/>
        <charset val="134"/>
      </rPr>
      <t>,</t>
    </r>
    <r>
      <rPr>
        <sz val="10"/>
        <color rgb="FF000000"/>
        <rFont val="FangSong"/>
        <charset val="134"/>
      </rPr>
      <t>杨易</t>
    </r>
  </si>
  <si>
    <t>基于文本驱动的零样本6自由度视频编辑方法及系统</t>
  </si>
  <si>
    <t>2025.2.12</t>
  </si>
  <si>
    <t>罗亚威,苗乔伟 ,李科翰,杨易</t>
  </si>
  <si>
    <t>基于高斯溅射的四维高斯模型生成方法、系统及设备</t>
  </si>
  <si>
    <t>基于3DGS的三维场景目标消隐方法及系统</t>
  </si>
  <si>
    <t>罗亚威,李科翰,苗乔伟,杨易</t>
  </si>
  <si>
    <t>基于对齐的多模态4D内容生成方法及系统</t>
  </si>
  <si>
    <t>2025.8.27</t>
  </si>
  <si>
    <t>罗亚威,苗乔伟,杨易</t>
  </si>
  <si>
    <t>Abundant Modalities Offer More Nutrients: Multi-Modal-Based Function-level Vulnerability Detection</t>
  </si>
  <si>
    <t>ACM Transactions on Software Engineering and Methodology</t>
  </si>
  <si>
    <t>2025.4.7</t>
  </si>
  <si>
    <t>Chao Ni, Xin Yin, Xinrui Li, Xiaodan Xu, Zhi Yu</t>
  </si>
  <si>
    <t>*3/5</t>
  </si>
  <si>
    <t>GeoAnimation: A Grammar for Animated Geographic Visualization</t>
  </si>
  <si>
    <t>ChinaVis2025</t>
  </si>
  <si>
    <t>2025.7.21</t>
  </si>
  <si>
    <t>non-ccf</t>
  </si>
  <si>
    <t>喻洁，陈振宁，翁荻，巫英才</t>
  </si>
  <si>
    <t>*2/4</t>
  </si>
  <si>
    <t>《Beyond the Label: Unveiling Fairness through
    Dynamic Attribute Projections in Classification》</t>
  </si>
  <si>
    <t>IEEE International Conference on Multimedia &amp; Expo 2025</t>
  </si>
  <si>
    <t>会议录用</t>
  </si>
  <si>
    <t>Haoze Jiang, Zunlei Feng, Jiacong Hu, Binde Hu, Mingli Song, Yuanyu Wan</t>
  </si>
  <si>
    <t>[1/6]</t>
  </si>
  <si>
    <r>
      <rPr>
        <sz val="10"/>
        <color rgb="FF000000"/>
        <rFont val="宋体"/>
        <charset val="134"/>
      </rPr>
      <t>2025</t>
    </r>
    <r>
      <rPr>
        <sz val="10"/>
        <color rgb="FF000000"/>
        <rFont val="宋体"/>
        <charset val="134"/>
      </rPr>
      <t>级博士班</t>
    </r>
  </si>
  <si>
    <t>TRACETS4J: A Traceable Unit Test Generation Dataset</t>
  </si>
  <si>
    <t>SANER2025</t>
  </si>
  <si>
    <r>
      <rPr>
        <sz val="10"/>
        <color rgb="FF000000"/>
        <rFont val="宋体"/>
        <charset val="134"/>
      </rPr>
      <t>CCFB</t>
    </r>
    <r>
      <rPr>
        <sz val="10"/>
        <color rgb="FF000000"/>
        <rFont val="宋体"/>
        <charset val="134"/>
      </rPr>
      <t>类</t>
    </r>
  </si>
  <si>
    <t>Xuancheng Jin; Zhuang Liu; Junwei Zhang; Xing Hu; Xin Xia</t>
  </si>
  <si>
    <t>ICCAD</t>
  </si>
  <si>
    <t>Fu Teng, Miao Pan, Xuhong Zhang, Zhezhi He, Yiyao Yang, Xinyi Chai, Mengnan Qi, Liqiang Lu, Jianwei Yin</t>
  </si>
  <si>
    <t>(2/9)</t>
  </si>
  <si>
    <t>VideoRefer Suite: Advancing Spatial-Temporal Object Understanding with Video LLM</t>
  </si>
  <si>
    <r>
      <rPr>
        <sz val="10"/>
        <color rgb="FF000000"/>
        <rFont val="宋体"/>
        <charset val="134"/>
      </rPr>
      <t xml:space="preserve">Conference on Computer Vision and Pattern Recognition </t>
    </r>
    <r>
      <rPr>
        <sz val="10"/>
        <color rgb="FF000000"/>
        <rFont val="Microsoft YaHei"/>
        <charset val="134"/>
      </rPr>
      <t>（</t>
    </r>
    <r>
      <rPr>
        <sz val="10"/>
        <color rgb="FF000000"/>
        <rFont val="Arial"/>
        <charset val="134"/>
      </rPr>
      <t>CVPR)</t>
    </r>
  </si>
  <si>
    <t>Yuqian Yuan, Hang Zhang, Wentong Li, Zesen Cheng, Boqiang Zhang, Long Li, Xin Li, Deli Zhao, Wenqiao Zhang, Yueting Zhuang, Jianke Zhu, Lidong Bing</t>
  </si>
  <si>
    <t>1/12</t>
  </si>
  <si>
    <t>HealthGPT: A Medical Large Vision-Language Model for Unifying Comprehension and Generation via Heterogeneous Knowledge Adaptation</t>
  </si>
  <si>
    <t>International Conference on Machine Learning (ICML)</t>
  </si>
  <si>
    <r>
      <rPr>
        <sz val="10"/>
        <color rgb="FF000000"/>
        <rFont val="宋体"/>
        <charset val="134"/>
      </rPr>
      <t>Tianwei Lin</t>
    </r>
    <r>
      <rPr>
        <sz val="10"/>
        <color rgb="FF000000"/>
        <rFont val="Lucida Grande"/>
        <charset val="134"/>
      </rPr>
      <t>, Wenqiao Zhang, Sijing Li, Yuqian Yuan, Binhe Yu, Haoyuan Li, Wanggui He, Hao Jiang, Mengze Li, Xiaohui Song, Siliang Tang, Jun Xiao, Hui Lin, Yueting Zhuang, Beng Chin Ooi</t>
    </r>
  </si>
  <si>
    <r>
      <rPr>
        <sz val="10"/>
        <color rgb="FF000000"/>
        <rFont val="宋体"/>
        <charset val="134"/>
      </rPr>
      <t>4/15</t>
    </r>
    <r>
      <rPr>
        <sz val="10"/>
        <color rgb="FF000000"/>
        <rFont val="Microsoft YaHei"/>
        <charset val="134"/>
      </rPr>
      <t>（导师二作）</t>
    </r>
  </si>
  <si>
    <t>OneGen: Efficient One-Pass Unified Generation and Retrieval for LLMs</t>
  </si>
  <si>
    <t>EMNLP2025</t>
  </si>
  <si>
    <t>Jintian Zhang, Cheng Peng, Mengshu Sun, Xiang Chen, Lei Liang, Zhiqiang Zhang, Jun Zhou, Huajun Chen, Ningyu Zhang</t>
  </si>
  <si>
    <t>https://github.com/volcengine/verl/commit/00ac37fe58a839c8644d9c994bb65c89f9953a36</t>
  </si>
  <si>
    <t>What Limits Virtual Agent Application? OmniBench: A Scalable Multi-Dimensional Benchmark for Essential Virtual Agent Capabilities</t>
  </si>
  <si>
    <t>Forty-second International Conference on Machine Learning</t>
  </si>
  <si>
    <r>
      <rPr>
        <sz val="10"/>
        <color rgb="FF000000"/>
        <rFont val="Microsoft YaHei"/>
        <charset val="134"/>
      </rPr>
      <t>国际</t>
    </r>
    <r>
      <rPr>
        <sz val="10"/>
        <color rgb="FF000000"/>
        <rFont val="Arial"/>
        <charset val="134"/>
      </rPr>
      <t>CCFA</t>
    </r>
    <r>
      <rPr>
        <sz val="10"/>
        <color rgb="FF000000"/>
        <rFont val="Microsoft YaHei"/>
        <charset val="134"/>
      </rPr>
      <t>类正式论文</t>
    </r>
  </si>
  <si>
    <r>
      <rPr>
        <b/>
        <sz val="10"/>
        <color rgb="FF000000"/>
        <rFont val="Arial"/>
        <charset val="134"/>
      </rPr>
      <t>Wendong Bu</t>
    </r>
    <r>
      <rPr>
        <sz val="10"/>
        <color rgb="FF000000"/>
        <rFont val="Arial"/>
        <charset val="134"/>
      </rPr>
      <t>, Yang Wu, Qifan Yu, Minghe Gao, Bingchen Miao, Zhenkui Zhang, Kaihang Pan, Yunfei Li, Mengze Li, Wei Ji, Juncheng Li, Siliang Tang, Yueting Zhuang</t>
    </r>
  </si>
  <si>
    <t>1/13</t>
  </si>
  <si>
    <t>WebRPG: Automatic Web Rendering Parameters Generation for Visual Presentation</t>
  </si>
  <si>
    <t>Zirui Shao, Feiyu Gao, Hangdi Xing, Zepeng Zhu, Zhi Yu, Jiajun Bu, Qi Zheng, Cong Yao</t>
  </si>
  <si>
    <t>Is Cognition Consistent with Perception? Assessing and Mitigating Multimodal Knowledge Conflicts in Document Understanding</t>
  </si>
  <si>
    <t>Zirui Shao, Feiyu Gao, Zhaoqing Zhu, Chuwei Luo, Hangdi Xing, Zhi Yu, Qi Zheng, Ming Yan, Jiajun Bu</t>
  </si>
  <si>
    <t>Enhancing Language Models via HTML DOM Tree for Text Structure Understanding</t>
  </si>
  <si>
    <t>IEEE Transactions on Audio, Speech and Language Processing</t>
  </si>
  <si>
    <t>Hangdi Xing, Zirui Shao, Feiyu Gao, Jiajun Bu, Zhi Yu, Qi Zheng, Jingjun Gu, Xiaozhong Liu</t>
  </si>
  <si>
    <t>A Simple yet Effective Layout Token in Large Language Models for Document Understanding</t>
  </si>
  <si>
    <t>Zhaoqing Zhu, Chuwei Luo, Zirui Shao, Feiyu Gao, Hangdi Xing, Qi Zheng, Ji Zhang</t>
  </si>
  <si>
    <t>Solving Token Gradient Conflict in Mixture-of-Experts for Large Vision-Language Model</t>
  </si>
  <si>
    <t>International Conference on Learning Representations</t>
  </si>
  <si>
    <t>Longrong Yang, Dong Shen, Chaoxiang Cai, Fan Yang, Tingting Gao, Di Zhang, Xi Li</t>
  </si>
  <si>
    <t>Libra-Merging: Importance-redundancy and Pruning-merging Trade-off for Acceleration Plug-in in Large Vision-Language Model</t>
  </si>
  <si>
    <t>Proceedings of the Computer Vision and Pattern Recognition Conference</t>
  </si>
  <si>
    <t>Longrong Yang, Dong Shen, Chaoxiang Cai, Kaibing Chen, Fan Yang, Tingting Gao, Di Zhang, Xi Li</t>
  </si>
  <si>
    <t>Decoupling Discriminative Attributes for Few-Shot Fine-Grained Recognition</t>
  </si>
  <si>
    <t>IEEE Transactions on Image Processing</t>
  </si>
  <si>
    <t>Yehao Lu, Chaoxiang Cai, Wei Su, Guangcong Zheng, Wenjie Wang, Xuewei Li</t>
  </si>
  <si>
    <t>Image Generation Evaluation: A Comprehensive Survey of Human and Automatic Evaluations</t>
  </si>
  <si>
    <t>Frontiers of Information Technology&amp; Electronic Engineering</t>
  </si>
  <si>
    <t>CCF-T1</t>
  </si>
  <si>
    <t>Qi LIU, Shuanglin YANG, Zejian LI, Lefan HOU, Chenye MENG, Ying ZHANG, Lingyun SUN</t>
  </si>
  <si>
    <t>2025 IEEE International Conference on Acoustics, Speech and Signal Processing</t>
  </si>
  <si>
    <t>Mengting Ma,Mengjiao Zhao,Yizhen Jiang,Xiangdong Li.Wei Zhang</t>
  </si>
  <si>
    <t>IEEE International Conference on Multimedia&amp;Expo 2025</t>
  </si>
  <si>
    <t>Rongrong Lian，Xiangdong Li，Zhenkai Wu，Mengting Ma，Wei Zhang</t>
  </si>
  <si>
    <t>British Machine Vision Conference 2024</t>
  </si>
  <si>
    <t>Mengjiao Zhao，Mengting Ma，Xiangdong Li，Ao Gao，Siyang Song，Wei Zhang</t>
  </si>
  <si>
    <t>High-precision short-term industrial energy consumption forecasting via Parallel-NN With Adaptive Universal Decomposition</t>
  </si>
  <si>
    <r>
      <rPr>
        <sz val="10"/>
        <color rgb="FF000000"/>
        <rFont val="宋体"/>
        <charset val="134"/>
      </rPr>
      <t>IF&gt;5.0</t>
    </r>
    <r>
      <rPr>
        <sz val="10"/>
        <color rgb="FF000000"/>
        <rFont val="宋体"/>
        <charset val="134"/>
      </rPr>
      <t>的</t>
    </r>
    <r>
      <rPr>
        <sz val="10"/>
        <color rgb="FF000000"/>
        <rFont val="Arial"/>
        <charset val="134"/>
      </rPr>
      <t>SCI</t>
    </r>
    <r>
      <rPr>
        <sz val="10"/>
        <color rgb="FF000000"/>
        <rFont val="宋体"/>
        <charset val="134"/>
      </rPr>
      <t>中科院</t>
    </r>
    <r>
      <rPr>
        <sz val="10"/>
        <color rgb="FF000000"/>
        <rFont val="Arial"/>
        <charset val="134"/>
      </rPr>
      <t>1</t>
    </r>
    <r>
      <rPr>
        <sz val="10"/>
        <color rgb="FF000000"/>
        <rFont val="宋体"/>
        <charset val="134"/>
      </rPr>
      <t>区</t>
    </r>
  </si>
  <si>
    <t>Fan Yang , Shuning Ge, Jian Liu , Ke Yan , Ao Gao, Yijie Dong,Man Yang. Wei Zhang</t>
  </si>
  <si>
    <t>1/8</t>
  </si>
  <si>
    <t>中国高校计算机大赛2025移动应用创新赛</t>
  </si>
  <si>
    <t>全国高等学校计算机教育研究会</t>
  </si>
  <si>
    <r>
      <rPr>
        <sz val="10"/>
        <color rgb="FF000000"/>
        <rFont val="宋体"/>
        <charset val="134"/>
      </rPr>
      <t>B</t>
    </r>
    <r>
      <rPr>
        <sz val="10"/>
        <color rgb="FF000000"/>
        <rFont val="宋体"/>
        <charset val="134"/>
      </rPr>
      <t>类赛事</t>
    </r>
  </si>
  <si>
    <t>杨帆；高慠</t>
  </si>
  <si>
    <t>（1/2）</t>
  </si>
  <si>
    <t>MUSE CREATIVE AWARDS</t>
  </si>
  <si>
    <r>
      <rPr>
        <sz val="10"/>
        <color rgb="FF000000"/>
        <rFont val="宋体"/>
        <charset val="134"/>
      </rPr>
      <t>美国博物馆联盟（</t>
    </r>
    <r>
      <rPr>
        <sz val="10"/>
        <color rgb="FF000000"/>
        <rFont val="Arial"/>
        <charset val="134"/>
      </rPr>
      <t>AAM</t>
    </r>
    <r>
      <rPr>
        <sz val="10"/>
        <color rgb="FF000000"/>
        <rFont val="宋体"/>
        <charset val="134"/>
      </rPr>
      <t>）与美国国际奖项协会（</t>
    </r>
    <r>
      <rPr>
        <sz val="10"/>
        <color rgb="FF000000"/>
        <rFont val="Arial"/>
        <charset val="134"/>
      </rPr>
      <t>IAA</t>
    </r>
    <r>
      <rPr>
        <sz val="10"/>
        <color rgb="FF000000"/>
        <rFont val="宋体"/>
        <charset val="134"/>
      </rPr>
      <t>）</t>
    </r>
  </si>
  <si>
    <r>
      <rPr>
        <sz val="10"/>
        <color rgb="FF000000"/>
        <rFont val="宋体"/>
        <charset val="134"/>
      </rPr>
      <t>A</t>
    </r>
    <r>
      <rPr>
        <sz val="10"/>
        <color rgb="FF000000"/>
        <rFont val="宋体"/>
        <charset val="134"/>
      </rPr>
      <t>类赛事</t>
    </r>
  </si>
  <si>
    <t>银奖</t>
  </si>
  <si>
    <t>高慠；杨帆；张微；周磊晶</t>
  </si>
  <si>
    <t>（2/4）</t>
  </si>
  <si>
    <t>Mining Platoon Patterns from Traffic Videos</t>
  </si>
  <si>
    <t>International Conference on Very Large Data Bases (PVLDB 2025)</t>
  </si>
  <si>
    <t>Yijun Bei, Teng Ma, Dongxiang Zhang, Sai Wu, Kian-Lee Tan, Gang Chen</t>
  </si>
  <si>
    <t>2/6 (导师一作)</t>
  </si>
  <si>
    <t>Knowledge Mechanisms in Large Language Models: A Survey and Perspective</t>
  </si>
  <si>
    <t>The 2024 Conference on Empirical Methods in Natural Language Processing</t>
  </si>
  <si>
    <t>Mengru Wang, Yunzhi Yao, Ziwen Xu, Shuofei Qiao, Shumin Deng, Peng Wang, Xiang Chen, Jia-Chen Gu, Yong Jiang, Pengjun Xie, Fei Huang, Huajun Chen, Ningyu Zhang</t>
  </si>
  <si>
    <t>Beyond Prompt Engineering: Robust Behavior Control in LLMs via Steering Target Atoms</t>
  </si>
  <si>
    <t>The 63rd Annual Meeting of the Association for Computational Linguistics</t>
  </si>
  <si>
    <t>Mengru Wang, Ziwen Xu, Shengyu Mao, Shumin Deng, Zhaopeng Tu, Huajun Chen, Ningyu Zhang</t>
  </si>
  <si>
    <t>Knowledge Circuits in Pretrained Transformers</t>
  </si>
  <si>
    <t>The Thirty-Eighth Annual Conference on Neural Information Processing Systems</t>
  </si>
  <si>
    <t>4/7(导师二作)</t>
  </si>
  <si>
    <t>https://github.com/zjunlp/EasyEdit</t>
  </si>
  <si>
    <t>RAG-Driven multiple assertions generation with large language models</t>
  </si>
  <si>
    <t>Empirical Software Engineering</t>
  </si>
  <si>
    <t>Zhuang Liu, Hailong Wang, Tongtong Xu, Bei Wang</t>
  </si>
  <si>
    <t xml:space="preserve"> 1/4</t>
  </si>
  <si>
    <t>From Industrial Practices to Academia: Uncovering the Gap in Vulnerability Research and Practice</t>
  </si>
  <si>
    <t>22nd International Conference on Mining Software Repositories (2025)</t>
  </si>
  <si>
    <t>Zhuang Liu, Xing Hu, Jiayuan Zhou, Xin Xia</t>
  </si>
  <si>
    <t>32nd International Conference on Software Analysis, Evolution and Reengineering (SANER 2025)</t>
  </si>
  <si>
    <t>Xuancheng Jin, Zhuang Liu, Junwei Zhang, Xing Hu, Xin Xia</t>
  </si>
  <si>
    <t>Towards On-The-Fly Code Performance Profiling</t>
  </si>
  <si>
    <t>Transactions on Software Engineering and Methodology</t>
  </si>
  <si>
    <t>Xing Hu, Weixin Lin, Zhuang Liu, Xin Xia, Michael Ling, Yuan Wang, David Lo</t>
  </si>
  <si>
    <t>3/7(导师一作)</t>
  </si>
  <si>
    <t>Multitask-based Evaluation of Open-Source LLM on Software Vulnerability</t>
  </si>
  <si>
    <t>Xin Yin, Chao Ni, Shaohua Wang</t>
  </si>
  <si>
    <t xml:space="preserve"> 1/3</t>
  </si>
  <si>
    <t>What You See Is What You Get: Attention-based Self-guided Automatic Unit Test Generation</t>
  </si>
  <si>
    <t>Proceedings of the 47th IEEE/ACM International Conference on Software Engineering</t>
  </si>
  <si>
    <t>Xin Yin, Chao Ni, Xiaodan Xu, Xiaohu Yang</t>
  </si>
  <si>
    <t>2/5 (导师一作)</t>
  </si>
  <si>
    <t>2025 IEEE 41st International Conference on Data Engineering (ICDE)</t>
  </si>
  <si>
    <t>Yuhang Ge, Fengyu Li, Yuren Mao, Yanbo Yang, Congcong Ge, Zhaoqiang Chen, Jiang Long, Yunjun Gao</t>
  </si>
  <si>
    <t>Frontiers of Computer Science</t>
  </si>
  <si>
    <t>Yuren Mao, Yuhang Ge, Yijiang Fan, Wenyi Xu, Yu Mi, Zhonghao Hu, Yunjun Gao</t>
  </si>
  <si>
    <t>2/7(导师一作)</t>
  </si>
  <si>
    <t>Probing the Geometry of Truth: Consistency and Generalization of Truth Directions in LLMs Across Logical Transformations and Question Answering Tasks</t>
  </si>
  <si>
    <t>Findings of ACL 2025</t>
  </si>
  <si>
    <t>CCF-A Findings</t>
  </si>
  <si>
    <t>Yuntai Bao, Xuhong Zhang, Tianyu Du, Xinkui Zhao, Zhengwen Feng, Hao Peng, Jianwei Yin</t>
  </si>
  <si>
    <t>Scalable Multi-Stage Influence Function for Large Language Models via Eigenvalue-Corrected Kronecker-Factored Parameterization</t>
  </si>
  <si>
    <t>Yuntai Bao, Xuhong Zhang, Tianyu Du, Xinkui Zhao, Jiang Zong, Hao Peng, Jianwei Yin</t>
  </si>
  <si>
    <t>seccoder: towards generalizable and robust secure code generation</t>
  </si>
  <si>
    <t>emnlp 2024</t>
  </si>
  <si>
    <t>Boyu Zhang, Tianyu Du, Junkai Tong, Xuhong Zhang, Kingsum Chow, Sheng Cheng, Xun Wang, Jianwei Yin</t>
  </si>
  <si>
    <t xml:space="preserve"> 1/8</t>
  </si>
  <si>
    <t>软件学院2022级博士班</t>
  </si>
  <si>
    <t>Unlocking the Power of Speech: Immersive Accent and Oral Communication Training for Immigrant English Language Learners (ELLs) via Game-Based Learning and Large Language Models</t>
  </si>
  <si>
    <t>CHI 2025</t>
  </si>
  <si>
    <t>授权(2025.07.25)</t>
  </si>
  <si>
    <t>曹嘉诚; 赵艺钧; 王翌诚; 张珈榕; 张思洲; 程湲琪; 卢佳慧</t>
  </si>
  <si>
    <t>SoftCircuit: A Fabrication Method for Customizable Circuits on Deformable Surfaces Using Dual-Material 3D Printing</t>
  </si>
  <si>
    <t>浙江大学设计学高影响力期刊和会议 C</t>
  </si>
  <si>
    <t>Jiacheng Cao, Sizhou Zhang, Yicheng Wang, Jiarong Zhang, Sheng Yang, Guanyun Wang, Lingyun Sun, Yijun Zhao</t>
  </si>
  <si>
    <t>FlexiStiff-Fabric: A Programmable Stiffness 3D-Printed Fabric Technology Based on Dual-Material Interlocking Weaving</t>
  </si>
  <si>
    <t>CHCI 2025</t>
  </si>
  <si>
    <t>Jiacheng Cao, Runjun Liu, Yicheng Wang, Jiarong Zhang, Zhaojia Yang, Yulu Chen, Tianshu Dong, Jiaji Li, Yijun Zhao, Guanyun Wang</t>
  </si>
  <si>
    <t>1/10</t>
  </si>
  <si>
    <t>Prioritizing Large-Scale Natural Language Test Cases at OPPO</t>
  </si>
  <si>
    <t>ICSE</t>
  </si>
  <si>
    <t>Haoran Xu; Chen Zhi; Tianyu Xiang; Zixuan Wu; Gaorong Zhang; Xinkui Zhao</t>
  </si>
  <si>
    <t>Semantic-guided Masked Mutual Learning for Multi-modal Brain Tumor Segmentation with Arbitrary Missing Modalities</t>
  </si>
  <si>
    <t>Guoyan Liang, Qin Zhou, Jingyuan Chen, Bingcang Huang, Kai Chen, Lin Gu, Zhe Wang, Sai Wu, Chang Yao</t>
  </si>
  <si>
    <t>Learnable Retrieval Enhanced Visual-Text Alignment and Fusion for Radiology Report Generation</t>
  </si>
  <si>
    <t>ICCV 2025</t>
  </si>
  <si>
    <t>Qin Zhou, Guoyan Liang, Xindi Li, Jingyuan Chen, Wang Zhe, Chang Yao, Sai Wu</t>
  </si>
  <si>
    <t>VStream: A Distributed Streaming Vector Search System</t>
  </si>
  <si>
    <t>Proceedings of the VLDB Endowment</t>
  </si>
  <si>
    <t>Shenghao Gong, Haobo Sun, Ziquan Fang, Liu Liu, Lu Chen, Yunjun Gao</t>
  </si>
  <si>
    <r>
      <rPr>
        <sz val="10"/>
        <color rgb="FF000000"/>
        <rFont val="微软雅黑"/>
        <charset val="134"/>
      </rPr>
      <t>GPU</t>
    </r>
    <r>
      <rPr>
        <sz val="10.5"/>
        <color rgb="FF000000"/>
        <rFont val="微软雅黑"/>
        <charset val="134"/>
      </rPr>
      <t>加速的高维向量聚类算法</t>
    </r>
  </si>
  <si>
    <t>软件学报</t>
  </si>
  <si>
    <t>李忠根,龚盛豪,于浩然,朱轶凡,柳晴,高云君</t>
  </si>
  <si>
    <t>Assessing Safety Risks and Quantization-aware Safety Patching
for Quantized Large Language Models</t>
  </si>
  <si>
    <t>2025.7.17</t>
  </si>
  <si>
    <t>陈可嘉*，张佳文*，胡佳聪，王瑜，娄坚，冯尊磊，宋明黎</t>
  </si>
  <si>
    <t>Activation Approximations Can Incur Safety Vulnerabilities Even in
Aligned LLMs: Comprehensive Analysis and Defense</t>
  </si>
  <si>
    <t>USENIX Security</t>
  </si>
  <si>
    <t>张佳文*，陈可嘉*，贺莉鹏*，娄坚，刘健，杨小虎</t>
  </si>
  <si>
    <t>面向欺诈检测的风险感知动态聚合图联邦学习</t>
  </si>
  <si>
    <t>杨家震、陈可嘉、邱天、冯尊磊、宋明黎</t>
  </si>
  <si>
    <t>Behavior Capture Guided Engagement Recognition</t>
  </si>
  <si>
    <t>Pattern Recognition</t>
  </si>
  <si>
    <t>Yijun Bei, Songyuan Guo, Kewei Gao,  Zunlei Feng</t>
  </si>
  <si>
    <t>Target-directed Progressive Gradient Adjusting for Transfer Learning</t>
  </si>
  <si>
    <t>Yijun Bei, Kewei Gao, Zhuoyang Zhao, Sen Lin , Erteng Liu ,  Zunlei Feng</t>
  </si>
  <si>
    <t>Choco-Q: Commute Hamiltonian-based QAOA for Constrained Binary Optimization</t>
  </si>
  <si>
    <t>2025 IEEE International Symposium on High-Performance Computer Architecture (HPCA)</t>
  </si>
  <si>
    <t>国际CCFA类正式论文</t>
  </si>
  <si>
    <t>向德彬，姜祺凡，谭思危、卢丽强、尹建伟</t>
  </si>
  <si>
    <t>RealHiTBench: A Comprehensive Realistic Hierarchical Table Benchmark
for Evaluating LLM-Based Table Analysis</t>
  </si>
  <si>
    <t>Annual Meeting of the
Association for Computational
Linguistics</t>
  </si>
  <si>
    <t>Pengzuo Wu, Yuhang Yang, Guangcheng Zhu, Chao Ye, Hong Gu, Xu Lu, Ruixuan Xiao, Bowen Bao, Yijing He, Liangyu Zha, Wentao Ye, Junbo Zhao, Haobo Wang</t>
  </si>
  <si>
    <t>Proceedings of the Thirty-Ninth AAAI Conference on Artificial Intelligence (AAAI-25)</t>
  </si>
  <si>
    <t>Ziquan Wang, Mingxuan Xia, Xiangyu Ren,
Jiaqing Zhou, Gengyu Lyu, Tianlei Hu, Haobo Wang</t>
  </si>
  <si>
    <t>Wang Lin, Qingsong Wang, Yueying Feng, Shulei Wang, Tao Jin, Zhou Zhao, Fei Wu, Chang Yao, Jingyuan Chen</t>
  </si>
  <si>
    <t>DualGuard: A Parameter Space Transformation Approach for
 Bidirectional Defense in Split-Based LLM Fine-Tuning</t>
  </si>
  <si>
    <t xml:space="preserve"> Zihan Liu, Yizhen Wang, Rui Wang, Sai Wu</t>
  </si>
  <si>
    <t>CoLA: Model Collaboration for Log-based Anomaly Detection</t>
  </si>
  <si>
    <t>PVLDB</t>
  </si>
  <si>
    <t>Xuhang Zhu, Xiu Tang, Sai Wu, Jichen Li, Haobo Wang, Chang Yao, Quanqing Xu, Gang Chen</t>
  </si>
  <si>
    <t>T2DR: A Two-Tier Deficiency-Resistant Framework for Incomplete Multimodal Learning</t>
  </si>
  <si>
    <t>Findings of the Association for Computational Linguistics: ACL 2025</t>
  </si>
  <si>
    <t>Han Lin, Xiu Tang, Huan Li, Wenxue Cao, Sai Wu, Chang Yao, Lidan Shou, Gang Chen</t>
  </si>
  <si>
    <t>A  Dynamic Risk-adaptive Lightweight Privacy Protection Framework for Mobile Edge Crowdsensing</t>
  </si>
  <si>
    <t>CCF 18th International Conference on Service Science, CCF ICSS 2025</t>
  </si>
  <si>
    <t>Siyang Liu, Guanjie Cheng, Haoxiang Sui, Mengying Zhu, Shawn Shi,Yongheng Shang, and Xinkui Zhao</t>
  </si>
  <si>
    <t>Sigmod</t>
  </si>
  <si>
    <t xml:space="preserve">CCF-A </t>
  </si>
  <si>
    <t xml:space="preserve">Jiajie Fu; Haitong Tang ; Arijit Khan ; Sharad Mehrotra ; Xiangyu Ke *; Yunjun Gao </t>
  </si>
  <si>
    <t>TrueAI: An AI-Enhanced Intervention to Prevent Fake News
Spread Among Older Adults on Social Media</t>
  </si>
  <si>
    <t>CSCW2025</t>
  </si>
  <si>
    <t>Leijing Zhou
Xiaotong Guan
Peigen Liu</t>
  </si>
  <si>
    <t>3/3</t>
  </si>
  <si>
    <t>Towards Trajectory Anomaly Detection: a Fine-Grained and Noise-Resilient Framework</t>
  </si>
  <si>
    <t>Proceedings of the 31st ACM SIGKDD Conference on Knowledge Discovery and Data Mining V.2</t>
  </si>
  <si>
    <t>Wei Shao, Ziquan Fang, Lu Chen, Yunjun Gao</t>
  </si>
  <si>
    <t>Heterogeneous-Aware Traffic Prediction: A Privacy-Preserving Federated Learning Framework</t>
  </si>
  <si>
    <t>2025.05.19</t>
  </si>
  <si>
    <t>Zhihao Zeng, Ziquan Fang, Yuting Huang, Qilong Wang, Lu Chen, Yunjun Gao</t>
  </si>
  <si>
    <t>Computers &amp; Graphics</t>
  </si>
  <si>
    <t xml:space="preserve">Jingwen Cui,
Jinkang Ji,
Junao Shen,
Tianai Shen,
Weitao Li,
Bo Li,
Tian Feng </t>
  </si>
  <si>
    <t>(1/7)</t>
  </si>
  <si>
    <t>基于动态可变形注意力机制的端到端线框解析方法及系统</t>
  </si>
  <si>
    <r>
      <rPr>
        <sz val="10"/>
        <color rgb="FF000000"/>
        <rFont val="Microsoft YaHei"/>
        <charset val="134"/>
      </rPr>
      <t>冯天</t>
    </r>
    <r>
      <rPr>
        <sz val="10"/>
        <color rgb="FF000000"/>
        <rFont val="Arial"/>
        <charset val="134"/>
      </rPr>
      <t xml:space="preserve"> </t>
    </r>
    <r>
      <rPr>
        <sz val="10"/>
        <color rgb="FF000000"/>
        <rFont val="Microsoft YaHei"/>
        <charset val="134"/>
      </rPr>
      <t>崔敬文</t>
    </r>
    <r>
      <rPr>
        <sz val="10"/>
        <color rgb="FF000000"/>
        <rFont val="Arial"/>
        <charset val="134"/>
      </rPr>
      <t xml:space="preserve"> </t>
    </r>
    <r>
      <rPr>
        <sz val="10"/>
        <color rgb="FF000000"/>
        <rFont val="Microsoft YaHei"/>
        <charset val="134"/>
      </rPr>
      <t>冀锦康</t>
    </r>
    <r>
      <rPr>
        <sz val="10"/>
        <color rgb="FF000000"/>
        <rFont val="Arial"/>
        <charset val="134"/>
      </rPr>
      <t xml:space="preserve"> </t>
    </r>
    <r>
      <rPr>
        <sz val="10"/>
        <color rgb="FF000000"/>
        <rFont val="Microsoft YaHei"/>
        <charset val="134"/>
      </rPr>
      <t>沈骏翱</t>
    </r>
  </si>
  <si>
    <r>
      <rPr>
        <sz val="10"/>
        <color rgb="FF000000"/>
        <rFont val="宋体"/>
        <charset val="134"/>
      </rPr>
      <t xml:space="preserve">国际 </t>
    </r>
    <r>
      <rPr>
        <sz val="10"/>
        <color rgb="FF000000"/>
        <rFont val="Arial"/>
        <charset val="134"/>
      </rPr>
      <t>CCF A</t>
    </r>
  </si>
  <si>
    <t>Tinghui Luo; Ziquan Fang; Kaixuan Duan; Lu Chen; Panpan Feng; Mingfan Lu</t>
  </si>
  <si>
    <t>ICMR</t>
  </si>
  <si>
    <t>2025.6.30</t>
  </si>
  <si>
    <t>Accelerating Graph Indexing for ANNS on Modern CPUs</t>
  </si>
  <si>
    <t>Mengzhao Wang, Haotian Wu, Xiangyu Ke, Yunjun Gao, Yifan Zhu, Wenchao Zhou</t>
  </si>
  <si>
    <t>Exploiting Label Skewness for Spiking Neural Networks in Federated Learning</t>
  </si>
  <si>
    <t>Di Yu, Xin Du, Linshan Jiang, Huijing Zhang, Shuiguang Deng</t>
  </si>
  <si>
    <t>(4/5)</t>
  </si>
  <si>
    <t>Scalable Graph Indexing using GPUs for Approximate Nearest Neighbor Search</t>
  </si>
  <si>
    <t>SIGMOD 2026</t>
  </si>
  <si>
    <t>2025.07.04</t>
  </si>
  <si>
    <r>
      <rPr>
        <sz val="10"/>
        <color rgb="FF000000"/>
        <rFont val="Arial"/>
        <charset val="134"/>
      </rPr>
      <t>zgli@zju.edu.cn</t>
    </r>
    <r>
      <rPr>
        <sz val="10"/>
        <color rgb="FF000000"/>
        <rFont val="宋体"/>
        <charset val="134"/>
      </rPr>
      <t>、</t>
    </r>
    <r>
      <rPr>
        <sz val="10"/>
        <color rgb="FF000000"/>
        <rFont val="Arial"/>
        <charset val="134"/>
      </rPr>
      <t xml:space="preserve"> xiangyu.ke@zju.edu.cn</t>
    </r>
    <r>
      <rPr>
        <sz val="10"/>
        <color rgb="FF000000"/>
        <rFont val="宋体"/>
        <charset val="134"/>
      </rPr>
      <t>、</t>
    </r>
    <r>
      <rPr>
        <sz val="10"/>
        <color rgb="FF000000"/>
        <rFont val="Arial"/>
        <charset val="134"/>
      </rPr>
      <t xml:space="preserve"> xtf_z@zju.edu.cn</t>
    </r>
    <r>
      <rPr>
        <sz val="10"/>
        <color rgb="FF000000"/>
        <rFont val="宋体"/>
        <charset val="134"/>
      </rPr>
      <t>、</t>
    </r>
    <r>
      <rPr>
        <sz val="10"/>
        <color rgb="FF000000"/>
        <rFont val="Arial"/>
        <charset val="134"/>
      </rPr>
      <t>yubc@zju.edu.cn</t>
    </r>
    <r>
      <rPr>
        <sz val="10"/>
        <color rgb="FF000000"/>
        <rFont val="宋体"/>
        <charset val="134"/>
      </rPr>
      <t>、</t>
    </r>
    <r>
      <rPr>
        <sz val="10"/>
        <color rgb="FF000000"/>
        <rFont val="Arial"/>
        <charset val="134"/>
      </rPr>
      <t>bhzheng@smu.edu.sg</t>
    </r>
    <r>
      <rPr>
        <sz val="10"/>
        <color rgb="FF000000"/>
        <rFont val="宋体"/>
        <charset val="134"/>
      </rPr>
      <t>、</t>
    </r>
    <r>
      <rPr>
        <sz val="10"/>
        <color rgb="FF000000"/>
        <rFont val="Arial"/>
        <charset val="134"/>
      </rPr>
      <t>gaoyj@zju.edu.cn</t>
    </r>
  </si>
  <si>
    <t>（4/6）</t>
  </si>
  <si>
    <t>TSAVD-CLIP: One visual encoder learn both temporal and spatial feat</t>
  </si>
  <si>
    <t>2025.7.26</t>
  </si>
  <si>
    <t>Xu Jia, Bin Chen, Huaxiao Zhou, Xiaochu Chen, Lingxin Yu, Zilun Zhang &amp; Yuxiang Cai</t>
  </si>
  <si>
    <t>第一作者</t>
  </si>
  <si>
    <t>Low-rank Prompt Interaction for Continual Vision-Language Retrieval</t>
  </si>
  <si>
    <t>MM '24: Proceedings of the 32nd ACM International Conference on Multimedia</t>
  </si>
  <si>
    <t>Weicai Yan, Ye Wang, Wang Lin, Zirun Guo, Zhou Zhao, Tao Jin</t>
  </si>
  <si>
    <t>(1/6)</t>
  </si>
  <si>
    <t>Calibrating prompt from history for continual vision-language retrieval and grounding</t>
  </si>
  <si>
    <t>Tao Jin, Weicai Yan, Ye Wang, Sihang Cai, Qifan Shuai, Zhou Zhao</t>
  </si>
  <si>
    <r>
      <rPr>
        <sz val="10"/>
        <color rgb="FF000000"/>
        <rFont val="微软雅黑"/>
        <charset val="134"/>
      </rPr>
      <t>(2/6,</t>
    </r>
    <r>
      <rPr>
        <sz val="10"/>
        <color rgb="FF000000"/>
        <rFont val="微软雅黑"/>
        <charset val="134"/>
      </rPr>
      <t>导</t>
    </r>
    <r>
      <rPr>
        <sz val="10"/>
        <color rgb="FF000000"/>
        <rFont val="微软雅黑"/>
        <charset val="134"/>
      </rPr>
      <t>1)</t>
    </r>
  </si>
  <si>
    <t>Diff-Prompt: Diffusion-Driven Prompt Generator with Mask Supervision</t>
  </si>
  <si>
    <t>ICLR 2025 Conference</t>
  </si>
  <si>
    <r>
      <rPr>
        <sz val="10"/>
        <color rgb="FF000000"/>
        <rFont val="微软雅黑"/>
        <charset val="134"/>
      </rPr>
      <t>清华</t>
    </r>
    <r>
      <rPr>
        <sz val="10"/>
        <color rgb="FF000000"/>
        <rFont val="微软雅黑"/>
        <charset val="134"/>
      </rPr>
      <t>TH-CPLA</t>
    </r>
    <r>
      <rPr>
        <sz val="10"/>
        <color rgb="FF000000"/>
        <rFont val="微软雅黑"/>
        <charset val="134"/>
      </rPr>
      <t>类正式论文</t>
    </r>
  </si>
  <si>
    <t>Weicai Yan, Wang Lin, Zirun Guo, Ye Wang, Fangming Feng, Xiaoda Yang, Zehan Wang, Tao Jin</t>
  </si>
  <si>
    <t>(1/8)</t>
  </si>
  <si>
    <t>Think Both Ways: Teacher-Student Bidirectional Reasoning Enhances
 MCQGeneration and Distractor Quality</t>
  </si>
  <si>
    <t>ACL findings</t>
  </si>
  <si>
    <t>A Findings</t>
  </si>
  <si>
    <t>Yimiao Qiu, Yang Deng, Quanming Yao, Zhimeng Zhang, Zhiang Dong, Chang Yao and
 Jingyuan Chen</t>
  </si>
  <si>
    <t>A Survey of Optimization Modeling Meets LLMs: Progress and Future Directions</t>
  </si>
  <si>
    <t>IJCAI 2025 (the 34th International Joint Conference on Artificial Intelligence)</t>
  </si>
  <si>
    <t>Ziyang Xiao , Jingrong Xie , Lilin Xu , Shisi Guan , Jingyan Zhu , Xiongwei Han , Xiaojin Fu , WingYin Yu , Han Wu , Wei Shi , Qingcan Kang , Jiahui Duan , Tao Zhong , Mingxuan Yuan , Jia Zeng , Yuan Wang , Gang Chen and Dongxiang Zhang</t>
  </si>
  <si>
    <t>2/18</t>
  </si>
  <si>
    <t>EcoFace: Audio-Visual Emotional Co-Disentanglement Speech-Driven 3D Talking Face Generation</t>
  </si>
  <si>
    <t>International Conference on Learning Representations (ICLR 2025)</t>
  </si>
  <si>
    <r>
      <rPr>
        <sz val="10"/>
        <color rgb="FF000000"/>
        <rFont val="微软雅黑"/>
        <charset val="134"/>
      </rPr>
      <t>TH-CPL A</t>
    </r>
    <r>
      <rPr>
        <sz val="10"/>
        <color rgb="FF000000"/>
        <rFont val="微软雅黑"/>
        <charset val="134"/>
      </rPr>
      <t>类</t>
    </r>
  </si>
  <si>
    <t>Jiajian Xie, Shengyu Zhang, Mengze Li, chengfei lv, Zhou Zhao, Fei Wu</t>
  </si>
  <si>
    <t>Rewrite to Jailbreak: Discover Learnable and Transferable Implicit Harmfulness Instruction</t>
  </si>
  <si>
    <t>Yuting Huang, Chengyuan Liu, Yifeng Feng, Yiquan Wu, Chao Wu, Fei Wu, Kun Kuang</t>
  </si>
  <si>
    <t>Classifier-guided Gradient Modulation for Enhanced Multimodal Learning</t>
  </si>
  <si>
    <t>NeurIPS</t>
  </si>
  <si>
    <t>Zirun Guo, Tao Jin, Jingyuan Chen, Zhou Zhao</t>
  </si>
  <si>
    <t>ConceptGuard: Continual Personalized Text-to-Image Generation with Forgetting and Confusion Mitigation</t>
  </si>
  <si>
    <t>Zirun Guo, Tao Jin</t>
  </si>
  <si>
    <t>1/2</t>
  </si>
  <si>
    <t>SMOOTHING THE SHIFT: TOWARDS STABLE TEST-TIME ADAPTATION UNDER COMPLEX MULTIMODAL NOISES</t>
  </si>
  <si>
    <t>ICLR</t>
  </si>
  <si>
    <t>THU-A</t>
  </si>
  <si>
    <t>SyncTalklip: Highly Synchronized Lip-Readable Speaker
Generation with Multi-Task Learning；AudioVSR: Enhancing Video Speech Recognition with Audio Data；Multimodal Conditional Retrieval with High Controllability</t>
  </si>
  <si>
    <t>ACMMM；EMNLP；SIGKDD</t>
  </si>
  <si>
    <t>2024；2024；2025</t>
  </si>
  <si>
    <t>CCF A；清华A；CCF A</t>
  </si>
  <si>
    <t>Xiaoda Yang、Xize Cheng、Dongjie Fu、Minghui Fang、Jialong Zuo、Shengpeng Ji、Zhou Zhao、Jin Tao；Xiaoda Yang, Xize Cheng, Jiaqi Duan, Hongshun Qiu,Minjie Hong, Minghui Fang, Shengpeng Ji, Jialung Zuo, Zhiqing Hong, Zhimeng Zhang, Tao Jin；Xiaoda Yang, Xize Cheng，Minghui Fang, Hongshun Qiu,Yuhang Ma，JunYu Lu, Jiaqi Duan , Sihang Cai, Zehan Wang, Ruofan Hu, Dongjie Fu, Zhou Zhao，Tao Jin</t>
  </si>
  <si>
    <t>1；1；1</t>
  </si>
  <si>
    <t>一种基于混合专家系统的跨模态条件可控检索方法和系统</t>
  </si>
  <si>
    <t>是，2025/8/12</t>
  </si>
  <si>
    <t>杨晓达，赵洲</t>
  </si>
  <si>
    <t>EAGER-LLM: Enhancing Large Language Models as Recommenders through Exogenous Behavior-Semantic Integration</t>
  </si>
  <si>
    <t>Proceedings of the ACM on Web Conference 2025</t>
  </si>
  <si>
    <t>2025 年 4 月 28 日</t>
  </si>
  <si>
    <t>洪敏捷，夏炎，王泽寒，朱杰明，王烨，蔡思杭，杨晓达，戴全宇，董振华，张志猛，赵洲</t>
  </si>
  <si>
    <t>OmniBind: Large-scale Omni Multimodal Representation via Binding Spaces</t>
  </si>
  <si>
    <t>2025 年 4 月 24 日</t>
  </si>
  <si>
    <t>清华 TH-CPLA 类</t>
  </si>
  <si>
    <t>王泽寒，张子昂，洪敏捷，张航，刘路平，黄融杰，成曦泽，季圣鹏，金涛，赵恒双，赵洲</t>
  </si>
  <si>
    <t>Vela: Scalable Embeddings with Voice Large Language Models for Multimodal Retrieval</t>
  </si>
  <si>
    <t>Interspeech Conference</t>
  </si>
  <si>
    <t>2025 年 8 月 17 日</t>
  </si>
  <si>
    <t>胡若凡，夏炎，洪敏捷，朱杰明，陈博，杨晓达，方明辉，金涛</t>
  </si>
  <si>
    <t>Optimize Incompatible Parameters Through Compatibility-aware Knowledge Integration</t>
  </si>
  <si>
    <r>
      <rPr>
        <sz val="10"/>
        <color rgb="FF000000"/>
        <rFont val="微软雅黑"/>
        <charset val="134"/>
      </rPr>
      <t>Zheqi Lv, Keming Ye, Zishu Wei, Qi Tian, Shengyu Zhang*, Wenqiao Zhang, Wenjie Wang</t>
    </r>
    <r>
      <rPr>
        <sz val="10"/>
        <color rgb="FF000000"/>
        <rFont val="Cambria Math"/>
        <charset val="134"/>
      </rPr>
      <t>∗</t>
    </r>
    <r>
      <rPr>
        <sz val="10"/>
        <color rgb="FF000000"/>
        <rFont val="微软雅黑"/>
        <charset val="134"/>
      </rPr>
      <t>, Kun Kuang</t>
    </r>
    <r>
      <rPr>
        <sz val="10"/>
        <color rgb="FF000000"/>
        <rFont val="Cambria Math"/>
        <charset val="134"/>
      </rPr>
      <t>∗</t>
    </r>
    <r>
      <rPr>
        <sz val="10"/>
        <color rgb="FF000000"/>
        <rFont val="微软雅黑"/>
        <charset val="134"/>
      </rPr>
      <t>, Tat-Seng Chua, Fei Wu</t>
    </r>
  </si>
  <si>
    <t>Boosting speech recognition robustness to modality-distortion with contrast-augmented prompts</t>
  </si>
  <si>
    <t>Proceedings of the 32nd ACM International Conference on Multimedia</t>
  </si>
  <si>
    <t>付栋杰，成曦泽，杨晓达，王瀚霆，赵州，金涛</t>
  </si>
  <si>
    <t>《L-Diffusion: Laplace Diffusion for Efficient Pathology Image Segmentation》</t>
  </si>
  <si>
    <t>Forty-Second International Conference on Machine Learning</t>
  </si>
  <si>
    <t>Weihan Li
, Linyun Zhou, YangJian, Shengxuming Zhang, Xiangtong Du, Xiuming Zhang, Jing Zhang, ChaoqingXu, Mingli Song, Zunlei Feng</t>
  </si>
  <si>
    <t>Synctalklip: Highly synchronized lip-readable speaker generation with multi-task learning</t>
  </si>
  <si>
    <t>杨晓达，成曦泽，付栋杰，方明辉，左嘉龙，季圣鹏，赵州，金涛</t>
  </si>
  <si>
    <t>电子信息2405</t>
  </si>
  <si>
    <t>R1-Onevision: Advancing Generalized Multimodal Reasoning through Cross-Modal Formalization</t>
  </si>
  <si>
    <t>Yi Yang, Xiaoxuan He, Hongkun Pan, Xiyan Jiang, Yan Deng, Xingtao Yang, Haoyu Lu, Dacheng Yin, Fengyun Rao, Minfeng Zhu, Bo Zhang, Wei Chen</t>
  </si>
  <si>
    <t>排名3/12</t>
  </si>
  <si>
    <t>Deep spatial–spectral fusion transformer for remote sensing pansharpening</t>
  </si>
  <si>
    <r>
      <rPr>
        <sz val="10"/>
        <color rgb="FF000000"/>
        <rFont val="Arial"/>
        <charset val="134"/>
      </rPr>
      <t>SCI</t>
    </r>
    <r>
      <rPr>
        <sz val="10"/>
        <color rgb="FF000000"/>
        <rFont val="宋体"/>
        <charset val="134"/>
      </rPr>
      <t>一区</t>
    </r>
  </si>
  <si>
    <t>Mengting Ma, Yizhen Jiang, Mengjiao Zhao, Xiaowen Ma, Wei Zhang, Siyang Song</t>
  </si>
  <si>
    <t>ICML 2025</t>
  </si>
  <si>
    <t>Mengting Ma, Yizhen Jiang, Mengjiao Zhao, Jiaxin Li, Wei Zhang</t>
  </si>
  <si>
    <t>SSFMamba: Spatial-Spectral Fusion State Space Model for
Pansharpening</t>
  </si>
  <si>
    <r>
      <rPr>
        <sz val="10"/>
        <color rgb="FF000000"/>
        <rFont val="Arial"/>
        <charset val="134"/>
      </rPr>
      <t>Mengting Ma, Mengjiao Zhao,</t>
    </r>
    <r>
      <rPr>
        <sz val="10"/>
        <color rgb="FF000000"/>
        <rFont val="宋体"/>
        <charset val="134"/>
      </rPr>
      <t xml:space="preserve"> </t>
    </r>
    <r>
      <rPr>
        <sz val="10"/>
        <color rgb="FF000000"/>
        <rFont val="Arial"/>
        <charset val="134"/>
      </rPr>
      <t>Yizhen Jiang, Xiangdong Li, Wei Zhang</t>
    </r>
  </si>
  <si>
    <t>Bridging the Gap for Test-Time Multimodal Sentiment Analysis</t>
  </si>
  <si>
    <r>
      <rPr>
        <sz val="10"/>
        <color rgb="FF000000"/>
        <rFont val="Arial"/>
        <charset val="134"/>
      </rPr>
      <t>CCFA</t>
    </r>
    <r>
      <rPr>
        <sz val="10"/>
        <color rgb="FF000000"/>
        <rFont val="宋体"/>
        <charset val="134"/>
      </rPr>
      <t>类</t>
    </r>
  </si>
  <si>
    <r>
      <rPr>
        <sz val="10"/>
        <color rgb="FF000000"/>
        <rFont val="Arial"/>
        <charset val="134"/>
      </rPr>
      <t>Zirun Guo,Tao Jin</t>
    </r>
    <r>
      <rPr>
        <sz val="10"/>
        <color rgb="FF000000"/>
        <rFont val="宋体"/>
        <charset val="134"/>
      </rPr>
      <t>（学院导师）</t>
    </r>
    <r>
      <rPr>
        <sz val="10"/>
        <color rgb="FF000000"/>
        <rFont val="Arial"/>
        <charset val="134"/>
      </rPr>
      <t>, Wenlong Xu,Wang Lin,Yangyang Wu</t>
    </r>
  </si>
  <si>
    <t>三/五</t>
  </si>
  <si>
    <t>Multi-Dimensional AGV Path Planning in 3D
Warehouses Using Ant Colony Optimization and
Advanced Neural Networks</t>
  </si>
  <si>
    <t>ICIC</t>
  </si>
  <si>
    <r>
      <rPr>
        <sz val="10"/>
        <color rgb="FF000000"/>
        <rFont val="Arial"/>
        <charset val="134"/>
      </rPr>
      <t>2025</t>
    </r>
    <r>
      <rPr>
        <sz val="10"/>
        <color rgb="FF000000"/>
        <rFont val="宋体"/>
        <charset val="134"/>
      </rPr>
      <t>年7月15号</t>
    </r>
  </si>
  <si>
    <t>Bo Zhang1
, Xiubo Liang*, Wei Song2
, Yulu Chen2</t>
  </si>
  <si>
    <t>一种基于蚁群优化与神经网络的三维仓库路径规划方法</t>
  </si>
  <si>
    <t>是，2025年6月24日</t>
  </si>
  <si>
    <t>梁秀波（导师），张博</t>
  </si>
  <si>
    <r>
      <rPr>
        <sz val="10"/>
        <color rgb="FF000000"/>
        <rFont val="Arial"/>
        <charset val="134"/>
      </rPr>
      <t>2</t>
    </r>
    <r>
      <rPr>
        <sz val="10"/>
        <color rgb="FF000000"/>
        <rFont val="宋体"/>
        <charset val="134"/>
      </rPr>
      <t>，1为导师</t>
    </r>
  </si>
  <si>
    <r>
      <rPr>
        <sz val="10"/>
        <color rgb="FF000000"/>
        <rFont val="仿宋"/>
        <charset val="134"/>
      </rPr>
      <t>夜莺开源项目，贡献</t>
    </r>
    <r>
      <rPr>
        <sz val="10"/>
        <color rgb="FF000000"/>
        <rFont val="Arial"/>
        <charset val="134"/>
      </rPr>
      <t>3000+</t>
    </r>
    <r>
      <rPr>
        <sz val="10"/>
        <color rgb="FF000000"/>
        <rFont val="仿宋"/>
        <charset val="134"/>
      </rPr>
      <t>代码，</t>
    </r>
    <r>
      <rPr>
        <sz val="10"/>
        <color rgb="FF000000"/>
        <rFont val="Arial"/>
        <charset val="134"/>
      </rPr>
      <t>https://github.com/ccfos/nightingale</t>
    </r>
  </si>
  <si>
    <t>夜莺</t>
  </si>
  <si>
    <t>InSty: A Robust Multi-Level Cross-Granularity Fingerprint Embedding Algorithm for Multi-Turn Dialogue in Large Language Models</t>
  </si>
  <si>
    <t>SCIENTIA SINICA Informationis</t>
  </si>
  <si>
    <t>8.8.2025</t>
  </si>
  <si>
    <t>徐振华，韩蒙，岳栩彬，邢文鹏</t>
  </si>
  <si>
    <t>MEraser: An Effective Fingerprint Erasure Approach for Large Language Models</t>
  </si>
  <si>
    <t>张景宣，徐振华，胡睿，邢文鹏，张旭鸿，韩蒙</t>
  </si>
  <si>
    <t>孙泓洋，杨青林，王嘉伟，徐震，刘辰，王一达，詹锟，鲍虎军，周晓巍，彭思达</t>
  </si>
  <si>
    <t>Split4D:Decomposed4DSceneReconstructionWithoutVideoSegmentation</t>
  </si>
  <si>
    <t>TOG</t>
  </si>
  <si>
    <t>胡永桢，杨奕辉，林浩通，王一凡，董峻廷，邓诒夫，朱欣瑜，贾凡，鲍虎军，周晓巍，彭思达</t>
  </si>
  <si>
    <r>
      <rPr>
        <sz val="10"/>
        <color rgb="FF000000"/>
        <rFont val="Microsoft YaHei"/>
        <charset val="134"/>
      </rPr>
      <t>智能溯源分析与入侵检测：洞察、挑战与展望</t>
    </r>
    <r>
      <rPr>
        <sz val="10"/>
        <color rgb="FF000000"/>
        <rFont val="Arial"/>
        <charset val="134"/>
      </rPr>
      <t>,</t>
    </r>
    <r>
      <rPr>
        <sz val="10"/>
        <color rgb="FF000000"/>
        <rFont val="Microsoft YaHei"/>
        <charset val="134"/>
      </rPr>
      <t>计算机学报</t>
    </r>
  </si>
  <si>
    <t>计算机学报</t>
  </si>
  <si>
    <t>李振源;韦洋洋;王征凯;纪守领</t>
  </si>
  <si>
    <t>基于标签和梯度反向传播的自适应溯源图实时攻击检测方法及系统</t>
  </si>
  <si>
    <t xml:space="preserve">发 明 专 利 </t>
  </si>
  <si>
    <t>是（2025.4.30）</t>
  </si>
  <si>
    <t>李振源，王征凯，蒋屹新 ，徐文倩， 梁志宏，张帆， 赵新杰，郭世泽</t>
  </si>
  <si>
    <t>CollabEdit: Towards Non-destructive Collaborative Knowledge Editing</t>
  </si>
  <si>
    <t>23.1.2025</t>
  </si>
  <si>
    <t>郑嘉睦，张景怀，杜天宇，张旭鸿，尹建伟，林涛</t>
  </si>
  <si>
    <t xml:space="preserve"> 1/6</t>
  </si>
  <si>
    <t>HGAE: Heterogeneous Graph Autoencoder-based Service Bundle Recommendations for Efficient Mashup Development</t>
  </si>
  <si>
    <t>12.7.2025</t>
  </si>
  <si>
    <t>孙恺璞，王楦烨，席萌，吴洋洋，潘晓华，张金山，李莹，马坤，尹建伟</t>
  </si>
  <si>
    <t>A Zero-Training Error Correction System with Large Language Models</t>
  </si>
  <si>
    <t>19.5.2025</t>
  </si>
  <si>
    <t>吴洋洋，杨晨，朱梦莹，苗晓晔，倪炜，席萌，赵新奎，尹建伟</t>
  </si>
  <si>
    <t>错误表格数据可解释修复方法及装置、电子设备</t>
  </si>
  <si>
    <t>是（2025.6.17）</t>
  </si>
  <si>
    <t>杨晨;杨晨;吴洋洋;沈诗婧;苗晓哗;席萌;潘晓华;尹建伟</t>
  </si>
  <si>
    <t>亚太杯数学建模竞赛三等奖</t>
  </si>
  <si>
    <t>亚太地区大学生数学建模竞赛组织委员会</t>
  </si>
  <si>
    <r>
      <rPr>
        <sz val="10"/>
        <color rgb="FF000000"/>
        <rFont val="Arial"/>
        <charset val="134"/>
      </rPr>
      <t>B</t>
    </r>
    <r>
      <rPr>
        <sz val="10"/>
        <color rgb="FF000000"/>
        <rFont val="Microsoft YaHei"/>
        <charset val="134"/>
      </rPr>
      <t>类赛事</t>
    </r>
  </si>
  <si>
    <t>电子信息2408</t>
  </si>
  <si>
    <t>TSD-SR: One-Step Diffusion with Target Score Distillation for Real-World Image Super-Resolution</t>
  </si>
  <si>
    <t>Proceedings of the Computer Vision and Pattern Recognition Conference. 2025</t>
  </si>
  <si>
    <t>2025.6.15</t>
  </si>
  <si>
    <r>
      <rPr>
        <sz val="10"/>
        <color rgb="FF000000"/>
        <rFont val="Arial"/>
        <charset val="134"/>
      </rPr>
      <t>CCF-A</t>
    </r>
    <r>
      <rPr>
        <sz val="10"/>
        <color rgb="FF000000"/>
        <rFont val="宋体-简"/>
        <charset val="134"/>
      </rPr>
      <t>类</t>
    </r>
  </si>
  <si>
    <r>
      <rPr>
        <b/>
        <sz val="10"/>
        <color rgb="FF000000"/>
        <rFont val="Arial Bold"/>
        <charset val="134"/>
      </rPr>
      <t>Linwei Dong,</t>
    </r>
    <r>
      <rPr>
        <sz val="10"/>
        <color rgb="FF000000"/>
        <rFont val="Arial"/>
        <charset val="134"/>
      </rPr>
      <t> Qingnan Fan, Yihong Guo, Zhonghao Wang, Qi Zhang, Jinwei Chen, Yawei Luo*, Changqing Zou</t>
    </r>
  </si>
  <si>
    <t>第二十一届中国研究生数学建模竞赛</t>
  </si>
  <si>
    <t>中国学位与研究生教育学会，中国科协青少年科技中心，中国研究生数学建模竞赛组委会</t>
  </si>
  <si>
    <r>
      <rPr>
        <sz val="10"/>
        <color rgb="FF000000"/>
        <rFont val="Arial"/>
        <charset val="134"/>
      </rPr>
      <t>A</t>
    </r>
    <r>
      <rPr>
        <sz val="10"/>
        <color rgb="FF000000"/>
        <rFont val="宋体-简"/>
        <charset val="134"/>
      </rPr>
      <t>类</t>
    </r>
  </si>
  <si>
    <t>不区分</t>
  </si>
  <si>
    <r>
      <rPr>
        <sz val="10"/>
        <color rgb="FF000000"/>
        <rFont val="宋体"/>
        <charset val="134"/>
      </rPr>
      <t>基于文本驱动的零样本</t>
    </r>
    <r>
      <rPr>
        <sz val="10"/>
        <color rgb="FF000000"/>
        <rFont val="Arial"/>
        <charset val="134"/>
      </rPr>
      <t>6</t>
    </r>
    <r>
      <rPr>
        <sz val="10"/>
        <color rgb="FF000000"/>
        <rFont val="宋体"/>
        <charset val="134"/>
      </rPr>
      <t>自由度视频编辑方法及系统</t>
    </r>
  </si>
  <si>
    <t>罗亚威，苗乔伟，李科翰，杨易</t>
  </si>
  <si>
    <r>
      <rPr>
        <sz val="10"/>
        <color rgb="FF000000"/>
        <rFont val="宋体"/>
        <charset val="134"/>
      </rPr>
      <t>排名</t>
    </r>
    <r>
      <rPr>
        <sz val="10"/>
        <color rgb="FF000000"/>
        <rFont val="Arial"/>
        <charset val="134"/>
      </rPr>
      <t>2/3</t>
    </r>
  </si>
  <si>
    <t>TeamLoRA: Boosting Low-Rank Adaptation with Expert Collaboration and Competition</t>
  </si>
  <si>
    <t>Proceedings of the 63rd Annual Meeting of the Association for Computational Linguistics</t>
  </si>
  <si>
    <r>
      <rPr>
        <sz val="10"/>
        <color rgb="FF000000"/>
        <rFont val="宋体"/>
        <charset val="134"/>
      </rPr>
      <t>已录用为</t>
    </r>
    <r>
      <rPr>
        <b/>
        <sz val="12"/>
        <color rgb="FF000000"/>
        <rFont val="宋体"/>
        <charset val="134"/>
      </rPr>
      <t>main</t>
    </r>
    <r>
      <rPr>
        <sz val="10"/>
        <color rgb="FF000000"/>
        <rFont val="宋体"/>
        <charset val="134"/>
      </rPr>
      <t>，于2025年7月27到2025年8月1在维也纳完成会议。已发表。</t>
    </r>
  </si>
  <si>
    <r>
      <rPr>
        <b/>
        <sz val="12"/>
        <color rgb="FF000000"/>
        <rFont val="宋体"/>
        <charset val="134"/>
      </rPr>
      <t>Tianwei Lin</t>
    </r>
    <r>
      <rPr>
        <sz val="10"/>
        <color rgb="FF000000"/>
        <rFont val="宋体"/>
        <charset val="134"/>
      </rPr>
      <t>, Jiang Liu, Wenqiao Zhang, Yang Dai, Haoyuan Li, Zhelun Yu, Wanggui He, Juncheng Li, Jiannan Guo, Hao Jiang, Siliang Tang, Yueting Zhuang</t>
    </r>
  </si>
  <si>
    <r>
      <rPr>
        <sz val="10"/>
        <color rgb="FF000000"/>
        <rFont val="宋体"/>
        <charset val="134"/>
      </rPr>
      <t>已录用为</t>
    </r>
    <r>
      <rPr>
        <b/>
        <sz val="12"/>
        <color rgb="FF000000"/>
        <rFont val="宋体"/>
        <charset val="134"/>
      </rPr>
      <t>Spotlight Poster</t>
    </r>
    <r>
      <rPr>
        <sz val="10"/>
        <color rgb="FF000000"/>
        <rFont val="宋体"/>
        <charset val="134"/>
      </rPr>
      <t>，于2025年7月13到2025年7月19在温哥华完成会议。</t>
    </r>
  </si>
  <si>
    <r>
      <rPr>
        <b/>
        <sz val="12"/>
        <color rgb="FF000000"/>
        <rFont val="宋体"/>
        <charset val="134"/>
      </rPr>
      <t>Tianwei Lin</t>
    </r>
    <r>
      <rPr>
        <sz val="10"/>
        <color rgb="FF000000"/>
        <rFont val="宋体"/>
        <charset val="134"/>
      </rPr>
      <t xml:space="preserve"> · Wenqiao Zhang · Sijing Li · Yuqian Yuan · Binhe Yu · Haoyuan Li · Wanggui He · Hao Jiang · Mengze Li · Song xiaohui · Siliang Tang · Jun Xiao · Hui Lin · Yueting Zhuang · Beng Chin Ooi</t>
    </r>
  </si>
  <si>
    <t>1/15</t>
  </si>
  <si>
    <t>通专模型协同的多模态理解与生成关键技术研究</t>
  </si>
  <si>
    <t>张文桥，李俊成，王卓楠，林天卫</t>
  </si>
  <si>
    <t>Align2LLaVA: Cascaded Human and Large Language Model Preference Alignment for Multi-modal Instruction Curation</t>
  </si>
  <si>
    <t>ACL 2025</t>
  </si>
  <si>
    <r>
      <rPr>
        <sz val="10"/>
        <color rgb="FF000000"/>
        <rFont val="Arial"/>
        <charset val="134"/>
      </rPr>
      <t xml:space="preserve">2025 </t>
    </r>
    <r>
      <rPr>
        <sz val="10"/>
        <color rgb="FF000000"/>
        <rFont val="Microsoft YaHei"/>
        <charset val="134"/>
      </rPr>
      <t>年</t>
    </r>
    <r>
      <rPr>
        <sz val="10"/>
        <color rgb="FF000000"/>
        <rFont val="Arial"/>
        <charset val="134"/>
      </rPr>
      <t xml:space="preserve"> 7 </t>
    </r>
    <r>
      <rPr>
        <sz val="10"/>
        <color rgb="FF000000"/>
        <rFont val="Microsoft YaHei"/>
        <charset val="134"/>
      </rPr>
      <t>月</t>
    </r>
  </si>
  <si>
    <r>
      <rPr>
        <sz val="10"/>
        <color rgb="FF000000"/>
        <rFont val="Arial"/>
        <charset val="134"/>
      </rPr>
      <t xml:space="preserve">Hongzhe Huang, </t>
    </r>
    <r>
      <rPr>
        <b/>
        <sz val="10"/>
        <color rgb="FF000000"/>
        <rFont val="Arial"/>
        <charset val="134"/>
      </rPr>
      <t>Jiang Liu</t>
    </r>
    <r>
      <rPr>
        <sz val="10"/>
        <color rgb="FF000000"/>
        <rFont val="Arial"/>
        <charset val="134"/>
      </rPr>
      <t>, Zhewen Yu, Li Cai, Dian Jiao, Wenqiao Zhang, Siliang Tang, Juncheng Li, Hao Jiang, Haoyuan Li, Yueting Zhuang</t>
    </r>
  </si>
  <si>
    <r>
      <rPr>
        <sz val="10"/>
        <color rgb="FF000000"/>
        <rFont val="Arial"/>
        <charset val="134"/>
      </rPr>
      <t xml:space="preserve">Tianwei Lin, </t>
    </r>
    <r>
      <rPr>
        <b/>
        <sz val="10"/>
        <color rgb="FF000000"/>
        <rFont val="Arial"/>
        <charset val="134"/>
      </rPr>
      <t>Jiang Liu,</t>
    </r>
    <r>
      <rPr>
        <sz val="10"/>
        <color rgb="FF000000"/>
        <rFont val="Arial"/>
        <charset val="134"/>
      </rPr>
      <t xml:space="preserve"> Wenqiao Zhang, Zhaocheng Li, Yang Dai, Haoyuan Li, Zhelun Yu, Wanggui He, Juncheng Li, Hao Jiang, Siliang Tang, Yueting Zhuang</t>
    </r>
  </si>
  <si>
    <t>2/12</t>
  </si>
  <si>
    <t>MedQuery: A Graph-Driven Medical Literature-Enhanced Query Answering System</t>
  </si>
  <si>
    <t>Chenhan Fu, Yu Xia, Guoming Wang, Rongxing Lu, Siliang Tang</t>
  </si>
  <si>
    <t>第二作者</t>
  </si>
  <si>
    <t>EduPlanner: LLM-Based Multi-Agent Systems for Customized and Intelligent Instructional Design</t>
  </si>
  <si>
    <t>IEEE Transactions on Learning Technologies</t>
  </si>
  <si>
    <t>SCI(IF=4.9)</t>
  </si>
  <si>
    <r>
      <rPr>
        <sz val="10"/>
        <color rgb="FF000000"/>
        <rFont val="Arial"/>
        <charset val="134"/>
      </rPr>
      <t>Xueqiao Zhang;</t>
    </r>
    <r>
      <rPr>
        <b/>
        <sz val="10"/>
        <color rgb="FF000000"/>
        <rFont val="Arial"/>
        <charset val="134"/>
      </rPr>
      <t> Chao Zhang</t>
    </r>
    <r>
      <rPr>
        <sz val="10"/>
        <color rgb="FF000000"/>
        <rFont val="Arial"/>
        <charset val="134"/>
      </rPr>
      <t>; Jianwen Sun; Jun Xiao; Yi Yang; Yawei Luo</t>
    </r>
  </si>
  <si>
    <t>(2/6)</t>
  </si>
  <si>
    <r>
      <rPr>
        <sz val="10"/>
        <color rgb="FF000000"/>
        <rFont val="Arial"/>
        <charset val="134"/>
      </rPr>
      <t xml:space="preserve">2025 </t>
    </r>
    <r>
      <rPr>
        <i/>
        <sz val="10"/>
        <color rgb="FF000000"/>
        <rFont val="Microsoft YaHei"/>
        <charset val="134"/>
      </rPr>
      <t>年</t>
    </r>
    <r>
      <rPr>
        <i/>
        <sz val="10"/>
        <color rgb="FF000000"/>
        <rFont val="Arial"/>
        <charset val="134"/>
      </rPr>
      <t xml:space="preserve"> 3 </t>
    </r>
    <r>
      <rPr>
        <i/>
        <sz val="10"/>
        <color rgb="FF000000"/>
        <rFont val="Microsoft YaHei"/>
        <charset val="134"/>
      </rPr>
      <t>月1日</t>
    </r>
  </si>
  <si>
    <r>
      <rPr>
        <sz val="10"/>
        <color rgb="FF000000"/>
        <rFont val="Arial"/>
        <charset val="134"/>
      </rPr>
      <t xml:space="preserve">Tianwei Lin, Wenqiao Zhang, </t>
    </r>
    <r>
      <rPr>
        <b/>
        <sz val="10"/>
        <color rgb="FF000000"/>
        <rFont val="Arial"/>
        <charset val="134"/>
      </rPr>
      <t>Sijing Li</t>
    </r>
    <r>
      <rPr>
        <sz val="10"/>
        <color rgb="FF000000"/>
        <rFont val="Arial"/>
        <charset val="134"/>
      </rPr>
      <t>, Yuqian Yuan, Binhe Yu, Haoyuan Li, Wanggui He, Hao Jiang, Mengze Li, Xiaohui Song, Siliang Tang, Jun Xiao, Hui Lin, Yueting Zhuang, Beng Chin Ooi</t>
    </r>
  </si>
  <si>
    <t>3/15（导2）</t>
  </si>
  <si>
    <t>Proceedings of the 42nd International Conference on Machine Learning</t>
  </si>
  <si>
    <r>
      <rPr>
        <sz val="10"/>
        <color rgb="FF000000"/>
        <rFont val="宋体"/>
        <charset val="134"/>
      </rPr>
      <t>2025年7月16日，于</t>
    </r>
    <r>
      <rPr>
        <sz val="10"/>
        <color rgb="FF000000"/>
        <rFont val="Arial"/>
        <charset val="134"/>
      </rPr>
      <t>2025</t>
    </r>
    <r>
      <rPr>
        <sz val="10"/>
        <color rgb="FF000000"/>
        <rFont val="宋体"/>
        <charset val="134"/>
      </rPr>
      <t>年</t>
    </r>
    <r>
      <rPr>
        <sz val="10"/>
        <color rgb="FF000000"/>
        <rFont val="Arial"/>
        <charset val="134"/>
      </rPr>
      <t>7</t>
    </r>
    <r>
      <rPr>
        <sz val="10"/>
        <color rgb="FF000000"/>
        <rFont val="宋体"/>
        <charset val="134"/>
      </rPr>
      <t>月</t>
    </r>
    <r>
      <rPr>
        <sz val="10"/>
        <color rgb="FF000000"/>
        <rFont val="Arial"/>
        <charset val="134"/>
      </rPr>
      <t>13</t>
    </r>
    <r>
      <rPr>
        <sz val="10"/>
        <color rgb="FF000000"/>
        <rFont val="宋体"/>
        <charset val="134"/>
      </rPr>
      <t>到</t>
    </r>
    <r>
      <rPr>
        <sz val="10"/>
        <color rgb="FF000000"/>
        <rFont val="Arial"/>
        <charset val="134"/>
      </rPr>
      <t>2025</t>
    </r>
    <r>
      <rPr>
        <sz val="10"/>
        <color rgb="FF000000"/>
        <rFont val="宋体"/>
        <charset val="134"/>
      </rPr>
      <t>年</t>
    </r>
    <r>
      <rPr>
        <sz val="10"/>
        <color rgb="FF000000"/>
        <rFont val="Arial"/>
        <charset val="134"/>
      </rPr>
      <t>7</t>
    </r>
    <r>
      <rPr>
        <sz val="10"/>
        <color rgb="FF000000"/>
        <rFont val="宋体"/>
        <charset val="134"/>
      </rPr>
      <t>月</t>
    </r>
    <r>
      <rPr>
        <sz val="10"/>
        <color rgb="FF000000"/>
        <rFont val="Arial"/>
        <charset val="134"/>
      </rPr>
      <t>19</t>
    </r>
    <r>
      <rPr>
        <sz val="10"/>
        <color rgb="FF000000"/>
        <rFont val="宋体"/>
        <charset val="134"/>
      </rPr>
      <t>在温哥华完成会议</t>
    </r>
  </si>
  <si>
    <r>
      <rPr>
        <sz val="10"/>
        <color rgb="FF000000"/>
        <rFont val="宋体"/>
        <charset val="134"/>
      </rPr>
      <t>国际</t>
    </r>
    <r>
      <rPr>
        <sz val="10"/>
        <color rgb="FF000000"/>
        <rFont val="Arial"/>
        <charset val="134"/>
      </rPr>
      <t>CCFA</t>
    </r>
    <r>
      <rPr>
        <sz val="10"/>
        <color rgb="FF000000"/>
        <rFont val="宋体"/>
        <charset val="134"/>
      </rPr>
      <t>类正式论文</t>
    </r>
  </si>
  <si>
    <r>
      <rPr>
        <b/>
        <sz val="10"/>
        <color rgb="FF000000"/>
        <rFont val="Arial"/>
        <charset val="134"/>
      </rPr>
      <t>Bingchen Miao</t>
    </r>
    <r>
      <rPr>
        <sz val="10"/>
        <color rgb="FF000000"/>
        <rFont val="Arial"/>
        <charset val="134"/>
      </rPr>
      <t>, Yang Wu, Minghe Gao, Qifan Yu, Wendong Bu, Wenqiao Zhang, liyunfei, Siliang Tang, Tat-Seng Chua, Juncheng Li</t>
    </r>
  </si>
  <si>
    <t>MLLM Can See？Dynamic Correction Decoding for Hallucination Mitigation</t>
  </si>
  <si>
    <t>2025.2.11</t>
  </si>
  <si>
    <t>Chenxi Wang，Xiang Chen，Ningyu Zhang，Bozhong Tian，Haoming Xu，Shumin Deng，Huajun Chen</t>
  </si>
  <si>
    <t>M4Bench: A Benchmark of Multi-domain Multi-granularity Multi-image Understanding for Multi-modal Large Language Models</t>
  </si>
  <si>
    <t>IJCAI-25</t>
  </si>
  <si>
    <t>Xiaojun Ye, Guanbao Liang, Chun Wang, Liangcheng Li, Pengfei Ke, Rui Wang, Bingxin Jia, Gang Huang, Qiao Sun and Sheng Zhou</t>
  </si>
  <si>
    <t>Anomaly detection based on fuzzy neighborhood rough sets</t>
  </si>
  <si>
    <t>Information Sciences</t>
  </si>
  <si>
    <t xml:space="preserve">Yuan Yuan, Sihan Wang, Hongmei Chen, Chuan Luo, Zhong Yuan </t>
  </si>
  <si>
    <t>Is Large Language Model Good at Triple Set Prediction? An Empirical Study</t>
  </si>
  <si>
    <t>2024 IEEE International Conference on Knowledge Graph (ICKG)</t>
  </si>
  <si>
    <t>2025.2.19</t>
  </si>
  <si>
    <t>其它</t>
  </si>
  <si>
    <t>Yuan Yuan,Yajing Xu, Wen Zhang</t>
  </si>
  <si>
    <t xml:space="preserve">NoisyGL: A Comprehensive Benchmark for Graph Neural Networks under Label Noise </t>
  </si>
  <si>
    <t>NeurIPS 2024</t>
  </si>
  <si>
    <t>2024.12.16</t>
  </si>
  <si>
    <t>Zhonghao Wang, Danyu Sun, Sheng Zhou, Haobo Wang, Jiapei Fan, Longtao Huang, Jiajun Bu</t>
  </si>
  <si>
    <t>OntoTune: Ontology-Driven Self-training for Aligning Large Language Models</t>
  </si>
  <si>
    <t>WWW2025</t>
  </si>
  <si>
    <t>2025.4.22</t>
  </si>
  <si>
    <t>Zhiqiang Liu, Chengtao Gan, Junjie Wang, Yichi Zhang, Zhongpu Bo, Mengshu Sun, Huajun Chen, Wen Zhang</t>
  </si>
  <si>
    <t>Long-form Hallucination Detection with Self-elicitation</t>
  </si>
  <si>
    <t>ACL2025</t>
  </si>
  <si>
    <t>2025.8.2</t>
  </si>
  <si>
    <t>Zihang Liu, Jiawei Guo, Hao Zhang, Hongyang Chen, Jiajun Bu, Haishuai Wang</t>
  </si>
  <si>
    <t>WISE: Rethinking the Knowledge Memory for Lifelong Model Editing of Large Language Models</t>
  </si>
  <si>
    <t>Peng Wang, Zexi Li, Ningyu Zhang, Ziwen Xu, Yunzhi Yao, Yong Jiang, Pengjun Xie, Fei Huang, Huajun Chen</t>
  </si>
  <si>
    <t>3/7（除去导师）</t>
  </si>
  <si>
    <t>PianoMotion10M: Dataset and Benchmark for Hand Motion Generation in Piano Performance</t>
  </si>
  <si>
    <t>2025.2.25</t>
  </si>
  <si>
    <t>Qijun Gan, Song Wang, Shengtao Wu, Jianke Zhu</t>
  </si>
  <si>
    <t>CKnowEdit: A New Chinese Knowledge Editing Dataset for Linguistics, Facts, and Logic Error Correction in LLMs</t>
  </si>
  <si>
    <t>Jizhan Fang, Tianhe Lu, Yunzhi Yao, Ziyan Jiang, Xin Xu, Huajun Chen, Ningyu Zhang</t>
  </si>
  <si>
    <t>CareerSim: Gamification Design Leveraging LLMs For Career
 Development Reflection</t>
  </si>
  <si>
    <t>May 11–16, 2024</t>
  </si>
  <si>
    <r>
      <rPr>
        <sz val="10"/>
        <color rgb="FF000000"/>
        <rFont val="Arial"/>
        <charset val="134"/>
      </rPr>
      <t>CCF-A</t>
    </r>
    <r>
      <rPr>
        <sz val="10"/>
        <color rgb="FF000000"/>
        <rFont val="宋体"/>
        <charset val="134"/>
      </rPr>
      <t>会议</t>
    </r>
  </si>
  <si>
    <t>杜宛桐、朱志莹、徐心惠、车皓远、陈实</t>
  </si>
  <si>
    <t>Sensors for Human Visual Attention Behaviour Detection and Prediction: A Review</t>
  </si>
  <si>
    <t>IEEE Sensors Journal</t>
  </si>
  <si>
    <r>
      <rPr>
        <sz val="10"/>
        <color rgb="FF000000"/>
        <rFont val="Arial"/>
        <charset val="134"/>
      </rPr>
      <t>B</t>
    </r>
    <r>
      <rPr>
        <sz val="10"/>
        <color rgb="FF000000"/>
        <rFont val="Microsoft YaHei"/>
        <charset val="134"/>
      </rPr>
      <t>类</t>
    </r>
  </si>
  <si>
    <t>Xiangdong Li,Haoyu Gu,Xinchi Shi,Xiaoyue Zhang,Weidong Geng</t>
  </si>
  <si>
    <t>Ink Restorer: Virtual Restoration of Ancient Chinese Paintings Inheriting Traditional Restoration Processes</t>
  </si>
  <si>
    <t>CHI2025</t>
  </si>
  <si>
    <r>
      <rPr>
        <sz val="10"/>
        <color rgb="FF000000"/>
        <rFont val="Arial"/>
        <charset val="134"/>
      </rPr>
      <t>2025.4.</t>
    </r>
    <r>
      <rPr>
        <sz val="10"/>
        <color rgb="FF000000"/>
        <rFont val="宋体"/>
        <charset val="134"/>
      </rPr>
      <t>25</t>
    </r>
  </si>
  <si>
    <t>Ying Zhang, Zejian Li, Jiesi Zhang, Fang Hu, Kewen Zhu, Qi Liu, Huanghuang Deng, Xiaoyu Chen, Lingyun Sun</t>
  </si>
  <si>
    <r>
      <rPr>
        <sz val="10"/>
        <color rgb="FF000000"/>
        <rFont val="Arial"/>
        <charset val="134"/>
      </rPr>
      <t>3/9,</t>
    </r>
    <r>
      <rPr>
        <sz val="10"/>
        <color rgb="FF000000"/>
        <rFont val="宋体"/>
        <charset val="134"/>
      </rPr>
      <t>除导师后为学生二作</t>
    </r>
  </si>
  <si>
    <r>
      <rPr>
        <sz val="10"/>
        <color rgb="FF000000"/>
        <rFont val="Arial"/>
        <charset val="134"/>
      </rPr>
      <t>2025</t>
    </r>
    <r>
      <rPr>
        <sz val="10"/>
        <color rgb="FF000000"/>
        <rFont val="宋体"/>
        <charset val="134"/>
      </rPr>
      <t>移动应用创新赛华东赛区一等奖</t>
    </r>
  </si>
  <si>
    <t>一等奖（省一/国三）</t>
  </si>
  <si>
    <t>张杰斯、张颖、谢常乐</t>
  </si>
  <si>
    <t>1 / 3</t>
  </si>
  <si>
    <t>Hand by Hand: LLM Driving EMS Assistant for Operational Skill Learning</t>
  </si>
  <si>
    <t>2025 August</t>
  </si>
  <si>
    <t>Wei Xiang, Ziyue Lei, Haoyuan Che, Fangyuan Ye, Xueting Wu, Lingyun Sun</t>
  </si>
  <si>
    <r>
      <rPr>
        <sz val="10"/>
        <color rgb="FF000000"/>
        <rFont val="Arial"/>
        <charset val="134"/>
      </rPr>
      <t>3/6</t>
    </r>
    <r>
      <rPr>
        <sz val="10"/>
        <color rgb="FF000000"/>
        <rFont val="宋体"/>
        <charset val="134"/>
      </rPr>
      <t>，导师1</t>
    </r>
  </si>
  <si>
    <t>AutoSpark: Supporting Automobile Appearance Design Ideation with Kansei Engineering and Generative AI</t>
  </si>
  <si>
    <t>Proceedings of the 37th Annual ACM Symposium on User Interface Software and Technology</t>
  </si>
  <si>
    <t>Liuqing Chen, Qianzhi Jing, Yixin Tsang, Qianyi Wang, Ruocong Liu, Duowei Xia, Yunzhan Zhou, Lingyun Sun</t>
  </si>
  <si>
    <t>DesignFusion: Integrating Generative Models for Conceptual Design Enrichment</t>
  </si>
  <si>
    <t>Journal of Mechanical Design</t>
  </si>
  <si>
    <r>
      <rPr>
        <sz val="10"/>
        <color rgb="FF000000"/>
        <rFont val="Arial"/>
        <charset val="134"/>
      </rPr>
      <t>中科院</t>
    </r>
    <r>
      <rPr>
        <sz val="10"/>
        <color rgb="FF000000"/>
        <rFont val="Arial"/>
        <charset val="134"/>
      </rPr>
      <t>3</t>
    </r>
    <r>
      <rPr>
        <sz val="10"/>
        <color rgb="FF000000"/>
        <rFont val="宋体-简"/>
        <charset val="134"/>
      </rPr>
      <t>区</t>
    </r>
  </si>
  <si>
    <t>Liuqing Chen, Qianzhi Jing, Yixin Tsang, Qianyi Wang, Lingyun Sun, Jianxi Luo</t>
  </si>
  <si>
    <t>MagneDot: Integrated Fabrication and Actuation Methods of Dot-Based Magnetic Shape Displays</t>
  </si>
  <si>
    <t>孙凌云、樊亦涛、冯博宇、张艺敷、潘德瀛、任怡雯、张雨阳、王琦、陶冶、王冠云</t>
  </si>
  <si>
    <t>MagPixel: Modular Toolkit for Designing Interactive Magnetic Shape Displays</t>
  </si>
  <si>
    <t>Extended Abstracts of the 2024 CHI Conference on Human Factors in Computing Systems</t>
  </si>
  <si>
    <t>樊亦涛、张艺敷、冯博宇、潘德瀛、张雨阳、郦家骥、廖欣怡、赵晓亮、陶冶、王琦、孙凌云、王冠云</t>
  </si>
  <si>
    <t>Jingwen Cui,Jinkang Ji,JunaoShen,Shen,TianalWeitaLi,Bo Li,Tian Feng</t>
  </si>
  <si>
    <r>
      <rPr>
        <sz val="10"/>
        <color rgb="FF000000"/>
        <rFont val="Arial"/>
        <charset val="134"/>
      </rPr>
      <t>第</t>
    </r>
    <r>
      <rPr>
        <sz val="10"/>
        <color rgb="FF000000"/>
        <rFont val="Arial"/>
        <charset val="134"/>
      </rPr>
      <t>3/7</t>
    </r>
  </si>
  <si>
    <t>LegLog: A Wearable Device for Knee and Ankle Joint Angle Measurement</t>
  </si>
  <si>
    <t>2024 17th International Symposium on Computational Intelligence and Design</t>
  </si>
  <si>
    <t>Kesi Zhu; Cheng Wang; Chunlei Chai</t>
  </si>
  <si>
    <t>（1/3）</t>
  </si>
  <si>
    <t>ArtAgent: A Creativity Support Tool Designed for Novices in Painting</t>
  </si>
  <si>
    <t>Yuancong Shou; Kesi Zhu; Yang Yin; Xiyuan Zhang; Chunlei Chai; Shouqian Sun</t>
  </si>
  <si>
    <t>（2/6）</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</si>
</sst>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m/d"/>
    <numFmt numFmtId="178" formatCode="m&quot;月&quot;d&quot;日&quot;;@"/>
    <numFmt numFmtId="179" formatCode="yyyy&quot;年&quot;m&quot;月&quot;d&quot;日&quot;;@"/>
    <numFmt numFmtId="180" formatCode="#\ ?/?"/>
    <numFmt numFmtId="181" formatCode="#,##0.00_ "/>
    <numFmt numFmtId="182" formatCode="0_ "/>
    <numFmt numFmtId="183" formatCode="0.00_ "/>
    <numFmt numFmtId="184" formatCode="0.00;[Red]0.00"/>
    <numFmt numFmtId="185" formatCode="0.000"/>
    <numFmt numFmtId="186" formatCode="0.00_);[Red]\(0.00\)"/>
    <numFmt numFmtId="187" formatCode="0.0_ "/>
    <numFmt numFmtId="188" formatCode="0;[Red]0"/>
  </numFmts>
  <fonts count="73">
    <font>
      <sz val="12"/>
      <color theme="1"/>
      <name val="等线"/>
      <charset val="134"/>
      <scheme val="minor"/>
    </font>
    <font>
      <sz val="12"/>
      <color rgb="FF000000"/>
      <name val="仿宋"/>
      <charset val="134"/>
    </font>
    <font>
      <sz val="12"/>
      <color rgb="FF000000"/>
      <name val="宋体"/>
      <charset val="134"/>
    </font>
    <font>
      <sz val="10"/>
      <color rgb="FF000000"/>
      <name val="Arial"/>
      <charset val="134"/>
    </font>
    <font>
      <sz val="10"/>
      <color rgb="FF000000"/>
      <name val="宋体"/>
      <charset val="134"/>
    </font>
    <font>
      <sz val="11"/>
      <color rgb="FF000000"/>
      <name val="宋体"/>
      <charset val="134"/>
    </font>
    <font>
      <b/>
      <sz val="12"/>
      <color rgb="FF000000"/>
      <name val="宋体"/>
      <charset val="134"/>
    </font>
    <font>
      <sz val="10"/>
      <color rgb="FF000000"/>
      <name val="宋体-简"/>
      <charset val="134"/>
    </font>
    <font>
      <sz val="10"/>
      <color rgb="FF000000"/>
      <name val="等线"/>
      <charset val="134"/>
    </font>
    <font>
      <sz val="10"/>
      <color rgb="FF000000"/>
      <name val="等线"/>
      <charset val="134"/>
      <scheme val="minor"/>
    </font>
    <font>
      <sz val="10"/>
      <color rgb="FF000000"/>
      <name val="Arial, sans-serif"/>
      <charset val="134"/>
    </font>
    <font>
      <sz val="14"/>
      <color rgb="FF000000"/>
      <name val="Arial"/>
      <charset val="134"/>
    </font>
    <font>
      <sz val="10"/>
      <color rgb="FF000000"/>
      <name val="Times New Roman"/>
      <charset val="134"/>
    </font>
    <font>
      <sz val="11"/>
      <color rgb="FF000000"/>
      <name val="Arial"/>
      <charset val="134"/>
    </font>
    <font>
      <sz val="10"/>
      <color rgb="FF000000"/>
      <name val="微软雅黑"/>
      <charset val="134"/>
    </font>
    <font>
      <sz val="10"/>
      <color rgb="FFFF0000"/>
      <name val="宋体"/>
      <charset val="134"/>
    </font>
    <font>
      <b/>
      <sz val="12"/>
      <color rgb="FF000000"/>
      <name val="Arial"/>
      <charset val="134"/>
    </font>
    <font>
      <sz val="12"/>
      <color rgb="FF000000"/>
      <name val="等线"/>
      <charset val="134"/>
    </font>
    <font>
      <sz val="10"/>
      <color rgb="FF000000"/>
      <name val="Microsoft YaHei"/>
      <charset val="134"/>
    </font>
    <font>
      <sz val="10"/>
      <color rgb="FF000000"/>
      <name val="仿宋"/>
      <charset val="134"/>
    </font>
    <font>
      <sz val="10"/>
      <color rgb="FF333333"/>
      <name val="仿宋"/>
      <charset val="134"/>
    </font>
    <font>
      <i/>
      <sz val="10"/>
      <color rgb="FF000000"/>
      <name val="仿宋"/>
      <charset val="134"/>
    </font>
    <font>
      <sz val="9"/>
      <color rgb="FF000000"/>
      <name val="仿宋"/>
      <charset val="134"/>
    </font>
    <font>
      <sz val="9"/>
      <color rgb="FF222222"/>
      <name val="仿宋"/>
      <charset val="134"/>
    </font>
    <font>
      <sz val="10"/>
      <color rgb="FFFF0000"/>
      <name val="仿宋"/>
      <charset val="134"/>
    </font>
    <font>
      <sz val="10"/>
      <color rgb="FF6B6B6B"/>
      <name val="仿宋"/>
      <charset val="134"/>
    </font>
    <font>
      <b/>
      <sz val="10"/>
      <color rgb="FF000000"/>
      <name val="仿宋"/>
      <charset val="134"/>
    </font>
    <font>
      <sz val="10"/>
      <color rgb="FF222222"/>
      <name val="仿宋"/>
      <charset val="134"/>
    </font>
    <font>
      <sz val="10"/>
      <color rgb="FF000000"/>
      <name val="FangSong"/>
      <charset val="134"/>
    </font>
    <font>
      <u/>
      <sz val="10"/>
      <color theme="10"/>
      <name val="FangSong"/>
      <charset val="134"/>
    </font>
    <font>
      <sz val="10"/>
      <color rgb="FF111111"/>
      <name val="FangSong"/>
      <charset val="134"/>
    </font>
    <font>
      <sz val="10"/>
      <color rgb="FF606266"/>
      <name val="FangSong"/>
      <charset val="134"/>
    </font>
    <font>
      <u/>
      <sz val="10"/>
      <color theme="10"/>
      <name val="宋体"/>
      <charset val="134"/>
    </font>
    <font>
      <sz val="8"/>
      <color rgb="FF4B4F58"/>
      <name val="Segoe UI"/>
      <charset val="134"/>
    </font>
    <font>
      <sz val="9"/>
      <color rgb="FF222222"/>
      <name val="Arial"/>
      <charset val="134"/>
    </font>
    <font>
      <u/>
      <sz val="10"/>
      <color theme="10"/>
      <name val="Times New Roman"/>
      <charset val="134"/>
    </font>
    <font>
      <sz val="10"/>
      <name val="等线"/>
      <charset val="134"/>
      <scheme val="minor"/>
    </font>
    <font>
      <b/>
      <sz val="10"/>
      <color rgb="FF000000"/>
      <name val="Arial Bold"/>
      <charset val="134"/>
    </font>
    <font>
      <b/>
      <sz val="10"/>
      <color rgb="FF000000"/>
      <name val="Arial"/>
      <charset val="134"/>
    </font>
    <font>
      <sz val="9"/>
      <color rgb="FF000000"/>
      <name val="黑体"/>
      <charset val="134"/>
    </font>
    <font>
      <sz val="12"/>
      <color rgb="FF000000"/>
      <name val="黑体"/>
      <charset val="134"/>
    </font>
    <font>
      <strike/>
      <sz val="10"/>
      <color rgb="FF000000"/>
      <name val="仿宋"/>
      <charset val="134"/>
    </font>
    <font>
      <u/>
      <sz val="10"/>
      <color rgb="FF000000"/>
      <name val="仿宋"/>
      <charset val="134"/>
    </font>
    <font>
      <sz val="8"/>
      <color rgb="FF000000"/>
      <name val="仿宋"/>
      <charset val="134"/>
    </font>
    <font>
      <sz val="8"/>
      <color rgb="FFFF0000"/>
      <name val="仿宋"/>
      <charset val="134"/>
    </font>
    <font>
      <u/>
      <sz val="8"/>
      <color rgb="FF0000FF"/>
      <name val="仿宋"/>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
      <color rgb="FF000000"/>
      <name val="FangSong"/>
      <charset val="134"/>
    </font>
    <font>
      <u/>
      <sz val="10"/>
      <color rgb="FF111111"/>
      <name val="FangSong"/>
      <charset val="134"/>
    </font>
    <font>
      <sz val="10"/>
      <color rgb="FF000000"/>
      <name val="Cambria Math"/>
      <charset val="134"/>
    </font>
    <font>
      <i/>
      <sz val="10"/>
      <color rgb="FF000000"/>
      <name val="Microsoft YaHei"/>
      <charset val="134"/>
    </font>
    <font>
      <i/>
      <sz val="10"/>
      <color rgb="FF000000"/>
      <name val="Arial"/>
      <charset val="134"/>
    </font>
    <font>
      <sz val="10.5"/>
      <color rgb="FF000000"/>
      <name val="微软雅黑"/>
      <charset val="134"/>
    </font>
    <font>
      <sz val="10"/>
      <color rgb="FF000000"/>
      <name val="Lucida Grande"/>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6" fillId="0" borderId="0" applyFont="0" applyFill="0" applyBorder="0" applyAlignment="0" applyProtection="0">
      <alignment vertical="center"/>
    </xf>
    <xf numFmtId="44" fontId="46" fillId="0" borderId="0" applyFont="0" applyFill="0" applyBorder="0" applyAlignment="0" applyProtection="0">
      <alignment vertical="center"/>
    </xf>
    <xf numFmtId="9" fontId="46" fillId="0" borderId="0" applyFont="0" applyFill="0" applyBorder="0" applyAlignment="0" applyProtection="0">
      <alignment vertical="center"/>
    </xf>
    <xf numFmtId="41" fontId="46" fillId="0" borderId="0" applyFont="0" applyFill="0" applyBorder="0" applyAlignment="0" applyProtection="0">
      <alignment vertical="center"/>
    </xf>
    <xf numFmtId="42" fontId="46"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5" borderId="14"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5" applyNumberFormat="0" applyFill="0" applyAlignment="0" applyProtection="0">
      <alignment vertical="center"/>
    </xf>
    <xf numFmtId="0" fontId="53" fillId="0" borderId="15" applyNumberFormat="0" applyFill="0" applyAlignment="0" applyProtection="0">
      <alignment vertical="center"/>
    </xf>
    <xf numFmtId="0" fontId="54" fillId="0" borderId="16" applyNumberFormat="0" applyFill="0" applyAlignment="0" applyProtection="0">
      <alignment vertical="center"/>
    </xf>
    <xf numFmtId="0" fontId="54" fillId="0" borderId="0" applyNumberFormat="0" applyFill="0" applyBorder="0" applyAlignment="0" applyProtection="0">
      <alignment vertical="center"/>
    </xf>
    <xf numFmtId="0" fontId="55" fillId="6" borderId="17" applyNumberFormat="0" applyAlignment="0" applyProtection="0">
      <alignment vertical="center"/>
    </xf>
    <xf numFmtId="0" fontId="56" fillId="4" borderId="18" applyNumberFormat="0" applyAlignment="0" applyProtection="0">
      <alignment vertical="center"/>
    </xf>
    <xf numFmtId="0" fontId="57" fillId="4" borderId="17" applyNumberFormat="0" applyAlignment="0" applyProtection="0">
      <alignment vertical="center"/>
    </xf>
    <xf numFmtId="0" fontId="58" fillId="7" borderId="19" applyNumberFormat="0" applyAlignment="0" applyProtection="0">
      <alignment vertical="center"/>
    </xf>
    <xf numFmtId="0" fontId="59" fillId="0" borderId="20" applyNumberFormat="0" applyFill="0" applyAlignment="0" applyProtection="0">
      <alignment vertical="center"/>
    </xf>
    <xf numFmtId="0" fontId="60" fillId="0" borderId="21"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cellStyleXfs>
  <cellXfs count="335">
    <xf numFmtId="0" fontId="0" fillId="0" borderId="0" xfId="0">
      <alignment vertical="center"/>
    </xf>
    <xf numFmtId="0" fontId="1" fillId="0" borderId="1" xfId="0" applyFont="1" applyBorder="1" applyAlignment="1" applyProtection="1">
      <alignment horizontal="center" vertical="center" wrapText="1"/>
    </xf>
    <xf numFmtId="0" fontId="2" fillId="0" borderId="0" xfId="0" applyFont="1" applyAlignment="1"/>
    <xf numFmtId="0" fontId="3" fillId="0" borderId="0" xfId="0" applyFont="1" applyAlignment="1"/>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vertical="center" wrapText="1"/>
    </xf>
    <xf numFmtId="0" fontId="3" fillId="0" borderId="0" xfId="0" applyFont="1">
      <alignment vertical="center"/>
    </xf>
    <xf numFmtId="0" fontId="4" fillId="0" borderId="1" xfId="0" applyFont="1" applyBorder="1" applyAlignment="1" applyProtection="1">
      <alignment horizontal="center" vertical="center"/>
    </xf>
    <xf numFmtId="0" fontId="3" fillId="0" borderId="0" xfId="0" applyFont="1" applyAlignment="1">
      <alignment horizontal="left"/>
    </xf>
    <xf numFmtId="0" fontId="5" fillId="0" borderId="0" xfId="0" applyFont="1">
      <alignment vertical="center"/>
    </xf>
    <xf numFmtId="0" fontId="6" fillId="0" borderId="0" xfId="0" applyFont="1" applyAlignment="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2" xfId="0" applyFont="1" applyBorder="1" applyAlignment="1" applyProtection="1"/>
    <xf numFmtId="0" fontId="7" fillId="0" borderId="4" xfId="0" applyFont="1" applyBorder="1" applyAlignment="1" applyProtection="1">
      <alignment horizontal="center" vertical="center"/>
    </xf>
    <xf numFmtId="0" fontId="3" fillId="0" borderId="1" xfId="0" applyFont="1" applyBorder="1" applyAlignment="1" applyProtection="1"/>
    <xf numFmtId="0" fontId="3" fillId="0" borderId="5" xfId="0" applyFont="1" applyBorder="1" applyAlignment="1" applyProtection="1">
      <alignment horizontal="center" vertical="center"/>
    </xf>
    <xf numFmtId="0" fontId="8" fillId="0" borderId="0" xfId="0" applyFont="1">
      <alignment vertical="center"/>
    </xf>
    <xf numFmtId="0" fontId="9" fillId="0" borderId="2" xfId="0" applyFont="1" applyBorder="1" applyAlignment="1" applyProtection="1"/>
    <xf numFmtId="0" fontId="10" fillId="0" borderId="3" xfId="0" applyFont="1" applyBorder="1" applyAlignment="1" applyProtection="1"/>
    <xf numFmtId="0" fontId="9" fillId="0" borderId="3" xfId="0" applyFont="1" applyBorder="1" applyAlignment="1" applyProtection="1"/>
    <xf numFmtId="0" fontId="3" fillId="0" borderId="1" xfId="0" applyFont="1" applyBorder="1" applyAlignment="1" applyProtection="1">
      <alignment wrapText="1"/>
    </xf>
    <xf numFmtId="0" fontId="3" fillId="0" borderId="6" xfId="0" applyFont="1" applyBorder="1" applyAlignment="1" applyProtection="1">
      <alignment horizontal="center" vertical="center"/>
    </xf>
    <xf numFmtId="49" fontId="3" fillId="2" borderId="2" xfId="0" applyNumberFormat="1"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49" fontId="3" fillId="2" borderId="3" xfId="0" applyNumberFormat="1"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49" fontId="11" fillId="0" borderId="3" xfId="0" applyNumberFormat="1" applyFont="1" applyBorder="1" applyAlignment="1" applyProtection="1">
      <alignment horizontal="center"/>
    </xf>
    <xf numFmtId="0" fontId="3" fillId="0" borderId="2" xfId="0" applyFont="1" applyBorder="1" applyAlignment="1" applyProtection="1">
      <alignment horizontal="center"/>
    </xf>
    <xf numFmtId="0" fontId="4" fillId="2" borderId="5" xfId="0" applyFont="1" applyFill="1" applyBorder="1" applyAlignment="1" applyProtection="1">
      <alignment horizontal="center" vertical="center"/>
    </xf>
    <xf numFmtId="0" fontId="3" fillId="0" borderId="3" xfId="0" applyFont="1" applyBorder="1" applyAlignment="1" applyProtection="1">
      <alignment horizontal="center"/>
    </xf>
    <xf numFmtId="0" fontId="3" fillId="0" borderId="1" xfId="0" applyFont="1" applyBorder="1" applyAlignment="1" applyProtection="1">
      <alignment horizont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12" fillId="0" borderId="1" xfId="0" applyFont="1" applyBorder="1" applyAlignment="1" applyProtection="1">
      <alignment horizontal="center" wrapText="1"/>
    </xf>
    <xf numFmtId="0" fontId="12" fillId="0" borderId="1" xfId="0" applyFont="1" applyBorder="1" applyAlignment="1" applyProtection="1">
      <alignment horizontal="center"/>
    </xf>
    <xf numFmtId="0" fontId="12"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9" xfId="0" applyFont="1" applyBorder="1" applyAlignment="1" applyProtection="1">
      <alignment horizontal="center"/>
    </xf>
    <xf numFmtId="0" fontId="12" fillId="0" borderId="9"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xf>
    <xf numFmtId="0" fontId="3" fillId="0" borderId="1" xfId="0" applyFont="1" applyBorder="1" applyAlignment="1" applyProtection="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9" xfId="0" applyFont="1" applyBorder="1" applyAlignment="1" applyProtection="1">
      <alignment horizontal="center" vertical="center"/>
    </xf>
    <xf numFmtId="0" fontId="4" fillId="0" borderId="1" xfId="0" applyFont="1" applyBorder="1" applyAlignment="1" applyProtection="1">
      <alignment horizontal="left"/>
    </xf>
    <xf numFmtId="0" fontId="4" fillId="0" borderId="10" xfId="0" applyFont="1" applyBorder="1" applyAlignment="1" applyProtection="1">
      <alignment horizontal="center" vertical="center"/>
    </xf>
    <xf numFmtId="0" fontId="4" fillId="0" borderId="1" xfId="0" applyFont="1" applyBorder="1" applyAlignment="1" applyProtection="1">
      <alignment horizontal="left" wrapText="1"/>
    </xf>
    <xf numFmtId="0" fontId="4" fillId="0" borderId="11" xfId="0" applyFont="1" applyBorder="1" applyAlignment="1" applyProtection="1">
      <alignment horizontal="center" vertical="center"/>
    </xf>
    <xf numFmtId="0" fontId="5" fillId="0" borderId="1" xfId="0" applyFont="1" applyBorder="1" applyAlignment="1" applyProtection="1">
      <alignment horizontal="justify" vertical="center"/>
    </xf>
    <xf numFmtId="0" fontId="5" fillId="0" borderId="9" xfId="0" applyFont="1" applyBorder="1" applyAlignment="1" applyProtection="1">
      <alignment horizontal="center" vertical="center"/>
    </xf>
    <xf numFmtId="0" fontId="5" fillId="0" borderId="1" xfId="0" applyFont="1" applyBorder="1" applyAlignment="1" applyProtection="1">
      <alignment horizontal="justify"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3" fillId="0" borderId="11" xfId="0" applyFont="1" applyBorder="1" applyAlignment="1" applyProtection="1">
      <alignment horizontal="center" vertical="center"/>
    </xf>
    <xf numFmtId="0" fontId="14" fillId="0" borderId="1" xfId="0" applyFont="1" applyBorder="1" applyAlignment="1" applyProtection="1">
      <alignment horizontal="left" vertical="center" wrapText="1"/>
    </xf>
    <xf numFmtId="0" fontId="14" fillId="0" borderId="9" xfId="0" applyFont="1" applyBorder="1" applyAlignment="1" applyProtection="1">
      <alignment horizontal="center" vertical="center" wrapText="1"/>
    </xf>
    <xf numFmtId="14" fontId="3" fillId="0" borderId="1" xfId="0" applyNumberFormat="1" applyFont="1" applyBorder="1" applyAlignment="1" applyProtection="1"/>
    <xf numFmtId="176" fontId="3" fillId="2" borderId="3" xfId="0" applyNumberFormat="1" applyFont="1" applyFill="1" applyBorder="1" applyAlignment="1" applyProtection="1">
      <alignment horizontal="center" vertical="center"/>
    </xf>
    <xf numFmtId="177" fontId="3" fillId="2" borderId="3" xfId="0" applyNumberFormat="1" applyFont="1" applyFill="1" applyBorder="1" applyAlignment="1" applyProtection="1">
      <alignment horizontal="center" vertical="center"/>
    </xf>
    <xf numFmtId="178" fontId="3" fillId="0" borderId="1" xfId="0" applyNumberFormat="1" applyFont="1" applyBorder="1" applyAlignment="1" applyProtection="1">
      <alignment horizontal="center"/>
    </xf>
    <xf numFmtId="179" fontId="3"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xf>
    <xf numFmtId="14" fontId="3" fillId="0" borderId="3"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14" fontId="3" fillId="0" borderId="4" xfId="0" applyNumberFormat="1" applyFont="1" applyBorder="1" applyAlignment="1" applyProtection="1">
      <alignment horizontal="center" vertical="center"/>
    </xf>
    <xf numFmtId="49" fontId="3" fillId="0" borderId="0" xfId="0" applyNumberFormat="1" applyFont="1" applyAlignment="1">
      <alignment horizontal="center" vertical="center"/>
    </xf>
    <xf numFmtId="14" fontId="3" fillId="0" borderId="1" xfId="0" applyNumberFormat="1" applyFont="1" applyBorder="1" applyAlignment="1" applyProtection="1">
      <alignment horizontal="center" vertical="center"/>
    </xf>
    <xf numFmtId="49" fontId="3" fillId="0" borderId="1" xfId="0" applyNumberFormat="1" applyFont="1" applyBorder="1" applyAlignment="1" applyProtection="1">
      <alignment horizontal="center" vertical="center"/>
    </xf>
    <xf numFmtId="49" fontId="3" fillId="0" borderId="9" xfId="0" applyNumberFormat="1" applyFont="1" applyBorder="1" applyAlignment="1" applyProtection="1">
      <alignment horizontal="center" vertical="center"/>
    </xf>
    <xf numFmtId="14" fontId="3" fillId="0" borderId="1" xfId="0" applyNumberFormat="1" applyFont="1" applyBorder="1" applyAlignment="1" applyProtection="1">
      <alignment horizontal="center"/>
    </xf>
    <xf numFmtId="178" fontId="4" fillId="0" borderId="1" xfId="0" applyNumberFormat="1"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4" fillId="0" borderId="1" xfId="0" applyFont="1" applyBorder="1" applyAlignment="1" applyProtection="1"/>
    <xf numFmtId="178" fontId="4" fillId="0" borderId="1" xfId="0" applyNumberFormat="1" applyFont="1" applyBorder="1" applyAlignment="1" applyProtection="1">
      <alignment horizontal="left"/>
    </xf>
    <xf numFmtId="49" fontId="5" fillId="0" borderId="1" xfId="0" applyNumberFormat="1" applyFont="1" applyBorder="1" applyAlignment="1" applyProtection="1">
      <alignment horizontal="justify" vertical="center"/>
    </xf>
    <xf numFmtId="58" fontId="5" fillId="0" borderId="1" xfId="0" applyNumberFormat="1" applyFont="1" applyBorder="1" applyAlignment="1" applyProtection="1">
      <alignment horizontal="justify" vertical="center"/>
    </xf>
    <xf numFmtId="0" fontId="16" fillId="0" borderId="1" xfId="0" applyFont="1" applyBorder="1" applyProtection="1">
      <alignment vertical="center"/>
    </xf>
    <xf numFmtId="0" fontId="3" fillId="2" borderId="3" xfId="0" applyFont="1" applyFill="1" applyBorder="1" applyAlignment="1" applyProtection="1">
      <alignment horizontal="center"/>
    </xf>
    <xf numFmtId="49" fontId="3" fillId="0" borderId="3" xfId="0" applyNumberFormat="1" applyFont="1" applyBorder="1" applyAlignment="1" applyProtection="1">
      <alignment horizontal="center" vertical="center"/>
    </xf>
    <xf numFmtId="49" fontId="2" fillId="0" borderId="1" xfId="0" applyNumberFormat="1" applyFont="1" applyBorder="1" applyProtection="1">
      <alignment vertical="center"/>
    </xf>
    <xf numFmtId="0" fontId="17" fillId="0" borderId="0" xfId="0" applyFont="1">
      <alignment vertical="center"/>
    </xf>
    <xf numFmtId="0" fontId="4" fillId="0" borderId="1" xfId="0" applyFont="1" applyBorder="1" applyProtection="1">
      <alignment vertical="center"/>
    </xf>
    <xf numFmtId="0" fontId="4" fillId="0" borderId="1" xfId="0" applyFont="1" applyBorder="1" applyAlignment="1" applyProtection="1">
      <alignment vertical="center" wrapText="1"/>
    </xf>
    <xf numFmtId="0" fontId="14" fillId="0" borderId="10" xfId="0" applyFont="1" applyBorder="1" applyAlignment="1" applyProtection="1">
      <alignment horizontal="center" vertical="center" wrapText="1"/>
    </xf>
    <xf numFmtId="0" fontId="14" fillId="0" borderId="1" xfId="0" applyFont="1" applyBorder="1" applyAlignment="1" applyProtection="1"/>
    <xf numFmtId="0" fontId="14" fillId="0" borderId="1" xfId="0" applyFont="1" applyBorder="1" applyAlignment="1" applyProtection="1">
      <alignment wrapText="1"/>
    </xf>
    <xf numFmtId="0" fontId="14" fillId="0" borderId="1" xfId="0" applyFont="1" applyBorder="1" applyAlignment="1" applyProtection="1">
      <alignment horizontal="center" vertical="center"/>
    </xf>
    <xf numFmtId="0" fontId="14" fillId="0" borderId="1"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4" fillId="0" borderId="2" xfId="0" applyFont="1" applyBorder="1" applyAlignment="1" applyProtection="1"/>
    <xf numFmtId="0" fontId="4" fillId="0" borderId="0" xfId="0" applyFont="1" applyAlignment="1">
      <alignment horizontal="center" vertical="center"/>
    </xf>
    <xf numFmtId="0" fontId="3" fillId="0" borderId="3" xfId="0" applyFont="1" applyBorder="1" applyAlignment="1" applyProtection="1"/>
    <xf numFmtId="0" fontId="18" fillId="0" borderId="1" xfId="0" applyFont="1" applyBorder="1" applyAlignment="1" applyProtection="1"/>
    <xf numFmtId="0" fontId="18" fillId="0" borderId="0" xfId="0" applyFont="1" applyAlignment="1"/>
    <xf numFmtId="0" fontId="4" fillId="0" borderId="2"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49" fontId="19" fillId="0" borderId="1" xfId="0" applyNumberFormat="1" applyFont="1" applyBorder="1" applyAlignment="1" applyProtection="1">
      <alignment horizontal="center" vertical="center" wrapText="1"/>
    </xf>
    <xf numFmtId="49" fontId="20" fillId="0" borderId="1" xfId="0" applyNumberFormat="1" applyFont="1" applyBorder="1" applyAlignment="1" applyProtection="1">
      <alignment horizontal="center" vertical="center" wrapText="1"/>
    </xf>
    <xf numFmtId="14" fontId="14" fillId="0" borderId="1" xfId="0" applyNumberFormat="1" applyFont="1" applyBorder="1" applyAlignment="1" applyProtection="1"/>
    <xf numFmtId="31" fontId="3" fillId="0" borderId="1" xfId="0" applyNumberFormat="1" applyFont="1" applyBorder="1" applyAlignment="1" applyProtection="1">
      <alignment horizontal="center" vertical="center"/>
    </xf>
    <xf numFmtId="15" fontId="3" fillId="0" borderId="1" xfId="0" applyNumberFormat="1" applyFont="1" applyBorder="1" applyAlignment="1" applyProtection="1"/>
    <xf numFmtId="49" fontId="3" fillId="0" borderId="1" xfId="0" applyNumberFormat="1" applyFont="1" applyBorder="1" applyAlignment="1" applyProtection="1"/>
    <xf numFmtId="49" fontId="4" fillId="0" borderId="0" xfId="0" applyNumberFormat="1" applyFont="1">
      <alignment vertical="center"/>
    </xf>
    <xf numFmtId="49" fontId="4" fillId="0" borderId="0" xfId="0" applyNumberFormat="1" applyFont="1" applyAlignment="1">
      <alignment vertical="center" wrapText="1"/>
    </xf>
    <xf numFmtId="17" fontId="3" fillId="0" borderId="1" xfId="0" applyNumberFormat="1" applyFont="1" applyBorder="1" applyAlignment="1" applyProtection="1"/>
    <xf numFmtId="58" fontId="3" fillId="0" borderId="1" xfId="0" applyNumberFormat="1" applyFont="1" applyBorder="1" applyAlignment="1" applyProtection="1"/>
    <xf numFmtId="31" fontId="3" fillId="0" borderId="1" xfId="0" applyNumberFormat="1" applyFont="1" applyBorder="1" applyAlignment="1" applyProtection="1"/>
    <xf numFmtId="58" fontId="19" fillId="0" borderId="1" xfId="0" applyNumberFormat="1" applyFont="1" applyBorder="1" applyAlignment="1" applyProtection="1">
      <alignment horizontal="center" vertical="center" wrapText="1"/>
    </xf>
    <xf numFmtId="58" fontId="3" fillId="0" borderId="1" xfId="0" applyNumberFormat="1" applyFont="1" applyBorder="1" applyAlignment="1" applyProtection="1">
      <alignment horizontal="center" vertical="center"/>
    </xf>
    <xf numFmtId="0" fontId="21" fillId="0" borderId="1"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1"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3" xfId="0" applyFont="1" applyBorder="1" applyAlignment="1" applyProtection="1">
      <alignment horizontal="center" vertical="center"/>
    </xf>
    <xf numFmtId="0" fontId="22"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31" fontId="19" fillId="0" borderId="1" xfId="0" applyNumberFormat="1" applyFont="1" applyBorder="1" applyAlignment="1" applyProtection="1">
      <alignment horizontal="center" vertical="center" wrapText="1"/>
    </xf>
    <xf numFmtId="14" fontId="19" fillId="0" borderId="1" xfId="0" applyNumberFormat="1" applyFont="1" applyBorder="1" applyAlignment="1" applyProtection="1">
      <alignment horizontal="center" vertical="center" wrapText="1"/>
    </xf>
    <xf numFmtId="179" fontId="19" fillId="0" borderId="1" xfId="0" applyNumberFormat="1" applyFont="1" applyBorder="1" applyAlignment="1" applyProtection="1">
      <alignment horizontal="center" vertical="center" wrapText="1"/>
    </xf>
    <xf numFmtId="15" fontId="25" fillId="0" borderId="1" xfId="0" applyNumberFormat="1" applyFont="1" applyBorder="1" applyAlignment="1" applyProtection="1">
      <alignment horizontal="center" vertical="center" wrapText="1"/>
    </xf>
    <xf numFmtId="180" fontId="19" fillId="0" borderId="1" xfId="0" applyNumberFormat="1" applyFont="1" applyBorder="1" applyAlignment="1" applyProtection="1">
      <alignment horizontal="center" vertical="center" wrapText="1"/>
    </xf>
    <xf numFmtId="14" fontId="19" fillId="0" borderId="1" xfId="0" applyNumberFormat="1" applyFont="1" applyBorder="1" applyAlignment="1" applyProtection="1">
      <alignment horizontal="center" vertical="center"/>
    </xf>
    <xf numFmtId="58" fontId="19" fillId="0" borderId="1" xfId="0" applyNumberFormat="1" applyFont="1" applyBorder="1" applyAlignment="1" applyProtection="1">
      <alignment horizontal="center" vertical="center"/>
    </xf>
    <xf numFmtId="178" fontId="19" fillId="0" borderId="1" xfId="0" applyNumberFormat="1" applyFont="1" applyBorder="1" applyAlignment="1" applyProtection="1">
      <alignment horizontal="center" vertical="center"/>
    </xf>
    <xf numFmtId="15" fontId="19" fillId="0" borderId="1" xfId="0" applyNumberFormat="1" applyFont="1" applyBorder="1" applyAlignment="1" applyProtection="1">
      <alignment horizontal="center" vertical="center" wrapText="1"/>
    </xf>
    <xf numFmtId="57" fontId="19" fillId="0" borderId="1" xfId="0" applyNumberFormat="1"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14" fontId="23" fillId="0" borderId="1" xfId="0" applyNumberFormat="1" applyFont="1" applyBorder="1" applyAlignment="1" applyProtection="1">
      <alignment horizontal="center" vertical="center" wrapText="1"/>
    </xf>
    <xf numFmtId="15" fontId="20" fillId="0" borderId="1" xfId="0" applyNumberFormat="1" applyFont="1" applyBorder="1" applyAlignment="1" applyProtection="1">
      <alignment horizontal="center" vertical="center" wrapText="1"/>
    </xf>
    <xf numFmtId="178" fontId="19" fillId="0" borderId="1" xfId="0" applyNumberFormat="1" applyFont="1" applyBorder="1" applyAlignment="1" applyProtection="1">
      <alignment horizontal="center" vertical="center" wrapText="1"/>
    </xf>
    <xf numFmtId="0" fontId="3" fillId="0" borderId="1" xfId="0" applyFont="1" applyBorder="1" applyProtection="1">
      <alignment vertical="center"/>
    </xf>
    <xf numFmtId="0" fontId="2" fillId="0" borderId="1" xfId="0" applyFont="1" applyBorder="1" applyAlignment="1" applyProtection="1"/>
    <xf numFmtId="0" fontId="27" fillId="0" borderId="1"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8" fillId="0" borderId="1" xfId="0" applyFont="1" applyBorder="1" applyAlignment="1" applyProtection="1">
      <alignment horizontal="center" wrapText="1"/>
    </xf>
    <xf numFmtId="0" fontId="29" fillId="0" borderId="1" xfId="0" applyFont="1" applyBorder="1" applyAlignment="1" applyProtection="1">
      <alignment horizontal="center" vertical="top" wrapText="1"/>
    </xf>
    <xf numFmtId="0" fontId="30" fillId="0" borderId="1" xfId="0" applyFont="1" applyBorder="1" applyAlignment="1" applyProtection="1">
      <alignment horizontal="center" vertical="top" wrapText="1"/>
    </xf>
    <xf numFmtId="0" fontId="28" fillId="0" borderId="2" xfId="0" applyFont="1" applyBorder="1" applyAlignment="1" applyProtection="1">
      <alignment horizontal="center" wrapText="1"/>
    </xf>
    <xf numFmtId="0" fontId="28" fillId="0" borderId="8" xfId="0" applyFont="1" applyBorder="1" applyAlignment="1" applyProtection="1">
      <alignment horizontal="center" vertical="center" wrapText="1"/>
    </xf>
    <xf numFmtId="0" fontId="28" fillId="0" borderId="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4" fillId="0" borderId="2" xfId="0" applyFont="1" applyBorder="1" applyAlignment="1" applyProtection="1">
      <alignment horizontal="left"/>
    </xf>
    <xf numFmtId="0" fontId="4" fillId="0" borderId="3" xfId="0" applyFont="1" applyBorder="1" applyAlignment="1" applyProtection="1">
      <alignment horizontal="left"/>
    </xf>
    <xf numFmtId="0" fontId="4" fillId="0" borderId="12" xfId="0" applyFont="1" applyBorder="1" applyAlignment="1" applyProtection="1">
      <alignment horizontal="left"/>
    </xf>
    <xf numFmtId="0" fontId="4" fillId="0" borderId="6" xfId="0" applyFont="1" applyBorder="1" applyAlignment="1" applyProtection="1">
      <alignment horizontal="left"/>
    </xf>
    <xf numFmtId="0" fontId="4" fillId="0" borderId="11" xfId="0" applyFont="1" applyBorder="1" applyAlignment="1" applyProtection="1">
      <alignment horizontal="left"/>
    </xf>
    <xf numFmtId="0" fontId="22" fillId="0" borderId="0" xfId="0" applyFont="1" applyAlignment="1">
      <alignment horizontal="center" vertical="center" wrapText="1"/>
    </xf>
    <xf numFmtId="0" fontId="22" fillId="0" borderId="0" xfId="0" applyFont="1" applyAlignment="1">
      <alignment horizontal="left" vertical="center" wrapText="1"/>
    </xf>
    <xf numFmtId="0" fontId="12" fillId="0" borderId="1" xfId="0" applyFont="1" applyBorder="1" applyAlignment="1" applyProtection="1"/>
    <xf numFmtId="49" fontId="4" fillId="0" borderId="1" xfId="0" applyNumberFormat="1" applyFont="1" applyBorder="1" applyAlignment="1" applyProtection="1">
      <alignment horizontal="center" vertical="center" wrapText="1"/>
    </xf>
    <xf numFmtId="180" fontId="4" fillId="0" borderId="1" xfId="0" applyNumberFormat="1" applyFont="1" applyBorder="1" applyAlignment="1" applyProtection="1">
      <alignment horizontal="center" vertical="center" wrapText="1"/>
    </xf>
    <xf numFmtId="14" fontId="25" fillId="0" borderId="1" xfId="0" applyNumberFormat="1"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49" fontId="28" fillId="0" borderId="1" xfId="0" applyNumberFormat="1" applyFont="1" applyBorder="1" applyAlignment="1" applyProtection="1">
      <alignment horizontal="center" vertical="center" wrapText="1"/>
    </xf>
    <xf numFmtId="14" fontId="28" fillId="0" borderId="1" xfId="0" applyNumberFormat="1" applyFont="1" applyBorder="1" applyAlignment="1" applyProtection="1">
      <alignment horizontal="center" vertical="center" wrapText="1"/>
    </xf>
    <xf numFmtId="178" fontId="28" fillId="0" borderId="1" xfId="0" applyNumberFormat="1" applyFont="1" applyBorder="1" applyAlignment="1" applyProtection="1">
      <alignment horizontal="center" vertical="center" wrapText="1"/>
    </xf>
    <xf numFmtId="58" fontId="28" fillId="0" borderId="1" xfId="0" applyNumberFormat="1" applyFont="1" applyBorder="1" applyAlignment="1" applyProtection="1">
      <alignment horizontal="center" vertical="center" wrapText="1"/>
    </xf>
    <xf numFmtId="15" fontId="28" fillId="0" borderId="1" xfId="0" applyNumberFormat="1" applyFont="1" applyBorder="1" applyAlignment="1" applyProtection="1">
      <alignment horizontal="center" vertical="center" wrapText="1"/>
    </xf>
    <xf numFmtId="180" fontId="28" fillId="0" borderId="1" xfId="0" applyNumberFormat="1" applyFont="1" applyBorder="1" applyAlignment="1" applyProtection="1">
      <alignment horizontal="center" wrapText="1"/>
    </xf>
    <xf numFmtId="0" fontId="31" fillId="0" borderId="1" xfId="0" applyFont="1" applyBorder="1" applyAlignment="1" applyProtection="1">
      <alignment horizontal="center" wrapText="1"/>
    </xf>
    <xf numFmtId="178" fontId="28" fillId="0" borderId="4" xfId="0" applyNumberFormat="1"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58" fontId="28" fillId="0" borderId="9" xfId="0" applyNumberFormat="1" applyFont="1" applyBorder="1" applyAlignment="1" applyProtection="1">
      <alignment horizontal="center" vertical="center" wrapText="1"/>
    </xf>
    <xf numFmtId="0" fontId="28" fillId="0" borderId="9" xfId="0" applyFont="1" applyBorder="1" applyAlignment="1" applyProtection="1">
      <alignment horizontal="center" wrapText="1"/>
    </xf>
    <xf numFmtId="58" fontId="4" fillId="0" borderId="1" xfId="0" applyNumberFormat="1" applyFont="1" applyBorder="1" applyAlignment="1" applyProtection="1">
      <alignment horizontal="center" vertical="center" wrapText="1"/>
    </xf>
    <xf numFmtId="14" fontId="22" fillId="0" borderId="0" xfId="0" applyNumberFormat="1" applyFont="1" applyAlignment="1">
      <alignment horizontal="left" vertical="center" wrapText="1"/>
    </xf>
    <xf numFmtId="57" fontId="4" fillId="0" borderId="1" xfId="0" applyNumberFormat="1" applyFont="1" applyBorder="1" applyAlignment="1" applyProtection="1">
      <alignment horizontal="center"/>
    </xf>
    <xf numFmtId="0" fontId="4" fillId="0" borderId="1" xfId="0" applyFont="1" applyBorder="1" applyAlignment="1" applyProtection="1">
      <alignment horizontal="center"/>
    </xf>
    <xf numFmtId="177" fontId="4" fillId="0" borderId="1" xfId="0" applyNumberFormat="1" applyFont="1" applyBorder="1" applyAlignment="1" applyProtection="1">
      <alignment horizontal="center"/>
    </xf>
    <xf numFmtId="49" fontId="24" fillId="0" borderId="1" xfId="0" applyNumberFormat="1" applyFont="1" applyBorder="1" applyAlignment="1" applyProtection="1">
      <alignment horizontal="center" vertical="center" wrapText="1"/>
    </xf>
    <xf numFmtId="0" fontId="3" fillId="0" borderId="4" xfId="0" applyFont="1" applyBorder="1" applyAlignment="1" applyProtection="1"/>
    <xf numFmtId="0" fontId="32" fillId="0" borderId="1" xfId="0" applyFont="1" applyBorder="1" applyAlignment="1" applyProtection="1">
      <alignment horizontal="left"/>
    </xf>
    <xf numFmtId="0" fontId="22" fillId="0" borderId="1" xfId="0" applyFont="1" applyBorder="1" applyAlignment="1" applyProtection="1">
      <alignment horizontal="left" vertical="center" wrapText="1"/>
    </xf>
    <xf numFmtId="0" fontId="22" fillId="0" borderId="7"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5" fillId="0" borderId="1" xfId="0" applyFont="1" applyBorder="1" applyProtection="1">
      <alignment vertical="center"/>
    </xf>
    <xf numFmtId="0" fontId="22" fillId="0" borderId="13" xfId="0" applyFont="1" applyBorder="1" applyAlignment="1" applyProtection="1">
      <alignment horizontal="center" vertical="center" wrapText="1"/>
    </xf>
    <xf numFmtId="0" fontId="14" fillId="0" borderId="2" xfId="0" applyFont="1" applyBorder="1" applyAlignment="1" applyProtection="1">
      <alignment vertical="center" wrapText="1"/>
    </xf>
    <xf numFmtId="0" fontId="14" fillId="0" borderId="0" xfId="0" applyFont="1" applyAlignment="1">
      <alignment horizontal="center" vertical="center" wrapText="1"/>
    </xf>
    <xf numFmtId="0" fontId="14" fillId="0" borderId="4"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8" xfId="0" applyFont="1" applyBorder="1" applyAlignment="1" applyProtection="1">
      <alignment vertical="center" wrapText="1"/>
    </xf>
    <xf numFmtId="0" fontId="12" fillId="0" borderId="0" xfId="0" applyFont="1" applyAlignment="1">
      <alignment wrapText="1"/>
    </xf>
    <xf numFmtId="0" fontId="12" fillId="0" borderId="1" xfId="0" applyFont="1" applyBorder="1" applyAlignment="1" applyProtection="1">
      <alignment wrapText="1"/>
    </xf>
    <xf numFmtId="0" fontId="14" fillId="0" borderId="12" xfId="0" applyFont="1" applyBorder="1" applyAlignment="1" applyProtection="1">
      <alignment vertical="center" wrapText="1"/>
    </xf>
    <xf numFmtId="0" fontId="14" fillId="0" borderId="6" xfId="0" applyFont="1" applyBorder="1" applyAlignment="1" applyProtection="1">
      <alignment vertical="center" wrapText="1"/>
    </xf>
    <xf numFmtId="0" fontId="14" fillId="0" borderId="11" xfId="0" applyFont="1" applyBorder="1" applyAlignment="1" applyProtection="1">
      <alignment vertical="center" wrapText="1"/>
    </xf>
    <xf numFmtId="0" fontId="14" fillId="0" borderId="11" xfId="0" applyFont="1" applyBorder="1" applyAlignment="1" applyProtection="1">
      <alignment horizontal="left" vertical="center" wrapText="1"/>
    </xf>
    <xf numFmtId="0" fontId="14" fillId="0" borderId="1" xfId="0" applyFont="1" applyBorder="1" applyAlignment="1" applyProtection="1">
      <alignment vertical="center" wrapText="1"/>
    </xf>
    <xf numFmtId="0" fontId="14" fillId="0" borderId="9" xfId="0" applyFont="1" applyBorder="1" applyAlignment="1" applyProtection="1">
      <alignment horizontal="left" vertical="center" wrapText="1"/>
    </xf>
    <xf numFmtId="0" fontId="14" fillId="0" borderId="9" xfId="0" applyFont="1" applyBorder="1" applyAlignment="1" applyProtection="1">
      <alignment vertical="center" wrapText="1"/>
    </xf>
    <xf numFmtId="0" fontId="3" fillId="0" borderId="1" xfId="0" applyFont="1" applyBorder="1" applyAlignment="1" applyProtection="1">
      <alignment horizontal="left" vertical="center"/>
    </xf>
    <xf numFmtId="0" fontId="4" fillId="0" borderId="0" xfId="0" applyFont="1" applyAlignment="1">
      <alignment vertical="center" wrapText="1"/>
    </xf>
    <xf numFmtId="0" fontId="33" fillId="0" borderId="0" xfId="0" applyFont="1" applyAlignment="1"/>
    <xf numFmtId="16" fontId="4" fillId="0" borderId="1" xfId="0" applyNumberFormat="1" applyFont="1" applyBorder="1" applyAlignment="1" applyProtection="1">
      <alignment horizontal="center"/>
    </xf>
    <xf numFmtId="31" fontId="4" fillId="0" borderId="1" xfId="0" applyNumberFormat="1" applyFont="1" applyBorder="1" applyAlignment="1" applyProtection="1"/>
    <xf numFmtId="57" fontId="3" fillId="0" borderId="1" xfId="0" applyNumberFormat="1" applyFont="1" applyBorder="1" applyAlignment="1" applyProtection="1"/>
    <xf numFmtId="14" fontId="14" fillId="0" borderId="10" xfId="0" applyNumberFormat="1" applyFont="1" applyBorder="1" applyAlignment="1" applyProtection="1">
      <alignment horizontal="center" vertical="center" wrapText="1"/>
    </xf>
    <xf numFmtId="14" fontId="14" fillId="0" borderId="1" xfId="0" applyNumberFormat="1" applyFont="1" applyBorder="1" applyAlignment="1" applyProtection="1">
      <alignment horizontal="center" vertical="center" wrapText="1"/>
    </xf>
    <xf numFmtId="14" fontId="14" fillId="0" borderId="11" xfId="0" applyNumberFormat="1" applyFont="1" applyBorder="1" applyAlignment="1" applyProtection="1">
      <alignment horizontal="center" vertical="center" wrapText="1"/>
    </xf>
    <xf numFmtId="14" fontId="14" fillId="0" borderId="9"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0" fontId="34" fillId="0" borderId="0" xfId="0" applyFont="1" applyAlignment="1"/>
    <xf numFmtId="58" fontId="4" fillId="0" borderId="1" xfId="0" applyNumberFormat="1" applyFont="1" applyBorder="1" applyAlignment="1" applyProtection="1">
      <alignment horizontal="center" vertical="center"/>
    </xf>
    <xf numFmtId="0" fontId="35" fillId="0" borderId="1" xfId="0" applyFont="1" applyBorder="1" applyAlignment="1" applyProtection="1"/>
    <xf numFmtId="0" fontId="3" fillId="0" borderId="9" xfId="0" applyFont="1" applyBorder="1" applyAlignment="1" applyProtection="1"/>
    <xf numFmtId="58" fontId="14" fillId="0" borderId="11" xfId="0" applyNumberFormat="1" applyFont="1" applyBorder="1" applyAlignment="1" applyProtection="1">
      <alignment horizontal="center" vertical="center" wrapText="1"/>
    </xf>
    <xf numFmtId="58" fontId="14" fillId="0" borderId="1" xfId="0" applyNumberFormat="1" applyFont="1" applyBorder="1" applyAlignment="1" applyProtection="1">
      <alignment horizontal="center" vertical="center" wrapText="1"/>
    </xf>
    <xf numFmtId="58" fontId="14" fillId="0" borderId="9" xfId="0" applyNumberFormat="1" applyFont="1" applyBorder="1" applyAlignment="1" applyProtection="1">
      <alignment horizontal="center" vertical="center" wrapText="1"/>
    </xf>
    <xf numFmtId="0" fontId="4" fillId="0" borderId="9" xfId="0" applyFont="1" applyBorder="1" applyAlignment="1" applyProtection="1"/>
    <xf numFmtId="0" fontId="4" fillId="0" borderId="1" xfId="0" applyFont="1" applyBorder="1" applyAlignment="1" applyProtection="1">
      <alignment wrapText="1"/>
    </xf>
    <xf numFmtId="49" fontId="14" fillId="0" borderId="1" xfId="0" applyNumberFormat="1" applyFont="1" applyBorder="1" applyAlignment="1" applyProtection="1">
      <alignment horizontal="left" vertical="center" wrapText="1"/>
    </xf>
    <xf numFmtId="0" fontId="14" fillId="0" borderId="0" xfId="0" applyFont="1" applyAlignment="1">
      <alignment horizontal="left" vertical="center" wrapText="1"/>
    </xf>
    <xf numFmtId="0" fontId="3" fillId="0" borderId="2" xfId="0" applyFont="1" applyBorder="1" applyAlignment="1" applyProtection="1">
      <alignment horizontal="center" vertical="center" wrapText="1"/>
    </xf>
    <xf numFmtId="0" fontId="36" fillId="0" borderId="13" xfId="0" applyFont="1" applyBorder="1" applyProtection="1">
      <alignment vertical="center"/>
    </xf>
    <xf numFmtId="0" fontId="36" fillId="0" borderId="3" xfId="0" applyFont="1" applyBorder="1" applyProtection="1">
      <alignment vertical="center"/>
    </xf>
    <xf numFmtId="0" fontId="3" fillId="0" borderId="13" xfId="0" applyFont="1" applyBorder="1" applyAlignment="1" applyProtection="1"/>
    <xf numFmtId="0" fontId="4"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4" fillId="0" borderId="3" xfId="0" applyFont="1" applyBorder="1" applyAlignment="1" applyProtection="1">
      <alignment horizontal="left" vertical="center"/>
    </xf>
    <xf numFmtId="0" fontId="7"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32" fillId="0" borderId="1" xfId="0" applyFont="1" applyBorder="1" applyAlignment="1" applyProtection="1">
      <alignment horizontal="center" vertical="center" wrapText="1"/>
    </xf>
    <xf numFmtId="0" fontId="18" fillId="0" borderId="1" xfId="0" applyFont="1" applyBorder="1" applyAlignment="1" applyProtection="1">
      <alignment horizontal="center" vertical="center"/>
    </xf>
    <xf numFmtId="0" fontId="4" fillId="0" borderId="2" xfId="0" applyFont="1" applyBorder="1" applyAlignment="1" applyProtection="1">
      <alignment horizont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xf>
    <xf numFmtId="181" fontId="14" fillId="0" borderId="1" xfId="0" applyNumberFormat="1" applyFont="1" applyBorder="1" applyAlignment="1" applyProtection="1">
      <alignment horizontal="center" vertical="center" wrapText="1"/>
    </xf>
    <xf numFmtId="181" fontId="14" fillId="0" borderId="0" xfId="0" applyNumberFormat="1" applyFont="1" applyAlignment="1">
      <alignment horizontal="center" vertical="center" wrapText="1"/>
    </xf>
    <xf numFmtId="49" fontId="14" fillId="0" borderId="1" xfId="0" applyNumberFormat="1" applyFont="1" applyBorder="1" applyAlignment="1" applyProtection="1">
      <alignment horizontal="center" vertical="center" wrapText="1"/>
    </xf>
    <xf numFmtId="58" fontId="4" fillId="0" borderId="1" xfId="0" applyNumberFormat="1" applyFont="1" applyBorder="1" applyAlignment="1" applyProtection="1"/>
    <xf numFmtId="49" fontId="3" fillId="0" borderId="0" xfId="0" applyNumberFormat="1" applyFont="1" applyAlignment="1"/>
    <xf numFmtId="0" fontId="37" fillId="0" borderId="1" xfId="0"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15" fontId="3" fillId="0" borderId="1" xfId="0" applyNumberFormat="1" applyFont="1" applyBorder="1" applyAlignment="1" applyProtection="1">
      <alignment horizontal="center" vertical="center"/>
    </xf>
    <xf numFmtId="0" fontId="4" fillId="0" borderId="1" xfId="0" applyFont="1" applyBorder="1" applyAlignment="1" applyProtection="1">
      <alignment horizontal="left" vertical="center"/>
    </xf>
    <xf numFmtId="0" fontId="38" fillId="0" borderId="1" xfId="0" applyFont="1" applyBorder="1" applyAlignment="1" applyProtection="1">
      <alignment horizontal="left" vertical="center"/>
    </xf>
    <xf numFmtId="49" fontId="4" fillId="0" borderId="6" xfId="0" applyNumberFormat="1" applyFont="1" applyBorder="1" applyAlignment="1" applyProtection="1">
      <alignment horizontal="center" vertical="center"/>
    </xf>
    <xf numFmtId="14"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18" fillId="0" borderId="3" xfId="0" applyFont="1" applyBorder="1" applyAlignment="1" applyProtection="1">
      <alignment horizontal="left" vertical="center"/>
    </xf>
    <xf numFmtId="0" fontId="3" fillId="0" borderId="3" xfId="0" applyFont="1" applyBorder="1" applyAlignment="1" applyProtection="1">
      <alignment horizontal="left"/>
    </xf>
    <xf numFmtId="0" fontId="3" fillId="2" borderId="1" xfId="0" applyFont="1" applyFill="1" applyBorder="1" applyAlignment="1" applyProtection="1">
      <alignment horizontal="center" vertical="center"/>
    </xf>
    <xf numFmtId="0" fontId="4" fillId="0" borderId="11" xfId="0" applyFont="1" applyBorder="1" applyAlignment="1" applyProtection="1">
      <alignment horizontal="center" vertical="center" wrapText="1"/>
    </xf>
    <xf numFmtId="0" fontId="5" fillId="3" borderId="0" xfId="0" applyFont="1" applyFill="1">
      <alignment vertical="center"/>
    </xf>
    <xf numFmtId="182" fontId="5" fillId="0" borderId="0" xfId="0" applyNumberFormat="1" applyFont="1">
      <alignment vertical="center"/>
    </xf>
    <xf numFmtId="182" fontId="6" fillId="0" borderId="1" xfId="0" applyNumberFormat="1" applyFont="1" applyBorder="1" applyAlignment="1" applyProtection="1">
      <alignment horizontal="center" vertical="center" wrapText="1"/>
    </xf>
    <xf numFmtId="0" fontId="39" fillId="0" borderId="1" xfId="0" applyFont="1" applyBorder="1" applyAlignment="1" applyProtection="1">
      <alignment horizontal="center" vertical="center" wrapText="1"/>
    </xf>
    <xf numFmtId="182" fontId="39" fillId="0" borderId="1" xfId="0" applyNumberFormat="1" applyFont="1" applyBorder="1" applyAlignment="1" applyProtection="1">
      <alignment horizontal="center" vertical="center" wrapText="1"/>
    </xf>
    <xf numFmtId="0" fontId="40" fillId="0" borderId="1" xfId="0" applyFont="1" applyBorder="1" applyAlignment="1" applyProtection="1">
      <alignment horizontal="center" vertical="center"/>
    </xf>
    <xf numFmtId="0" fontId="39" fillId="0" borderId="1" xfId="0" applyFont="1" applyBorder="1" applyAlignment="1" applyProtection="1">
      <alignment horizontal="left" vertical="center" wrapText="1"/>
    </xf>
    <xf numFmtId="0" fontId="19" fillId="3" borderId="1" xfId="0" applyFont="1" applyFill="1" applyBorder="1" applyAlignment="1" applyProtection="1">
      <alignment horizontal="center" vertical="center" wrapText="1"/>
    </xf>
    <xf numFmtId="182" fontId="19" fillId="3" borderId="1" xfId="0" applyNumberFormat="1"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xf>
    <xf numFmtId="2" fontId="19" fillId="3" borderId="1" xfId="0" applyNumberFormat="1" applyFont="1" applyFill="1" applyBorder="1" applyAlignment="1" applyProtection="1">
      <alignment horizontal="center" vertical="center" wrapText="1"/>
    </xf>
    <xf numFmtId="182" fontId="19" fillId="0" borderId="1" xfId="0" applyNumberFormat="1" applyFont="1" applyBorder="1" applyAlignment="1" applyProtection="1">
      <alignment horizontal="center" vertical="center" wrapText="1"/>
    </xf>
    <xf numFmtId="2" fontId="19" fillId="0" borderId="1" xfId="0" applyNumberFormat="1" applyFont="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40" fillId="0" borderId="1" xfId="0" applyFont="1" applyBorder="1" applyAlignment="1" applyProtection="1">
      <alignment horizontal="center" vertical="center" wrapText="1"/>
    </xf>
    <xf numFmtId="183" fontId="19" fillId="3" borderId="1" xfId="0" applyNumberFormat="1" applyFont="1" applyFill="1" applyBorder="1" applyAlignment="1" applyProtection="1">
      <alignment horizontal="center" vertical="center" wrapText="1"/>
    </xf>
    <xf numFmtId="0" fontId="19" fillId="0" borderId="1" xfId="0" applyFont="1" applyBorder="1" applyAlignment="1" applyProtection="1">
      <alignment horizontal="center"/>
    </xf>
    <xf numFmtId="0" fontId="19" fillId="3" borderId="1" xfId="0" applyFont="1" applyFill="1" applyBorder="1" applyAlignment="1" applyProtection="1">
      <alignment horizontal="center"/>
    </xf>
    <xf numFmtId="0" fontId="19" fillId="4" borderId="1" xfId="0" applyFont="1" applyFill="1" applyBorder="1" applyAlignment="1" applyProtection="1">
      <alignment horizontal="center" vertical="center" wrapText="1"/>
    </xf>
    <xf numFmtId="183" fontId="19" fillId="0" borderId="1" xfId="0" applyNumberFormat="1" applyFont="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0" xfId="0" applyFont="1" applyFill="1" applyBorder="1" applyAlignment="1" applyProtection="1">
      <alignment horizontal="center" vertical="center" wrapText="1"/>
    </xf>
    <xf numFmtId="0" fontId="24" fillId="3" borderId="1" xfId="0" applyFont="1" applyFill="1" applyBorder="1" applyAlignment="1" applyProtection="1">
      <alignment horizontal="center" vertical="center" wrapText="1"/>
    </xf>
    <xf numFmtId="184" fontId="19" fillId="3" borderId="1" xfId="0" applyNumberFormat="1" applyFont="1" applyFill="1" applyBorder="1" applyAlignment="1" applyProtection="1">
      <alignment horizontal="center" vertical="center" wrapText="1"/>
    </xf>
    <xf numFmtId="184" fontId="19" fillId="0" borderId="1" xfId="0" applyNumberFormat="1" applyFont="1" applyBorder="1" applyAlignment="1" applyProtection="1">
      <alignment horizontal="center" vertical="center" wrapText="1"/>
    </xf>
    <xf numFmtId="49" fontId="5" fillId="0" borderId="0" xfId="0" applyNumberFormat="1" applyFont="1">
      <alignment vertical="center"/>
    </xf>
    <xf numFmtId="49" fontId="6" fillId="0" borderId="1" xfId="0" applyNumberFormat="1" applyFont="1" applyBorder="1" applyAlignment="1" applyProtection="1">
      <alignment horizontal="center" vertical="center" wrapText="1"/>
    </xf>
    <xf numFmtId="49" fontId="39" fillId="0" borderId="1" xfId="0" applyNumberFormat="1" applyFont="1" applyBorder="1" applyAlignment="1" applyProtection="1">
      <alignment horizontal="center" vertical="center" wrapText="1"/>
    </xf>
    <xf numFmtId="49" fontId="19" fillId="3" borderId="1" xfId="0" applyNumberFormat="1" applyFont="1" applyFill="1" applyBorder="1" applyAlignment="1" applyProtection="1">
      <alignment horizontal="center" vertical="center" wrapText="1"/>
    </xf>
    <xf numFmtId="49" fontId="19" fillId="3" borderId="1" xfId="0" applyNumberFormat="1" applyFont="1" applyFill="1" applyBorder="1" applyAlignment="1" applyProtection="1">
      <alignment horizontal="center" vertical="center"/>
    </xf>
    <xf numFmtId="49" fontId="19" fillId="0" borderId="1" xfId="0" applyNumberFormat="1" applyFont="1" applyBorder="1" applyAlignment="1" applyProtection="1">
      <alignment horizontal="center" vertical="center"/>
    </xf>
    <xf numFmtId="0" fontId="39" fillId="0" borderId="9" xfId="0" applyFont="1" applyBorder="1" applyAlignment="1" applyProtection="1">
      <alignment horizontal="center" vertical="center" wrapText="1"/>
    </xf>
    <xf numFmtId="0" fontId="39" fillId="0" borderId="11" xfId="0" applyFont="1" applyBorder="1" applyAlignment="1" applyProtection="1">
      <alignment horizontal="center" vertical="center" wrapText="1"/>
    </xf>
    <xf numFmtId="185" fontId="19" fillId="3" borderId="1" xfId="0" applyNumberFormat="1" applyFont="1" applyFill="1" applyBorder="1" applyAlignment="1" applyProtection="1">
      <alignment horizontal="center" vertical="center" wrapText="1"/>
    </xf>
    <xf numFmtId="185" fontId="19" fillId="0" borderId="1" xfId="0" applyNumberFormat="1" applyFont="1" applyBorder="1" applyAlignment="1" applyProtection="1">
      <alignment horizontal="center" vertical="center" wrapText="1"/>
    </xf>
    <xf numFmtId="186" fontId="19" fillId="0" borderId="1" xfId="0" applyNumberFormat="1" applyFont="1" applyBorder="1" applyAlignment="1" applyProtection="1">
      <alignment horizontal="center" vertical="center" wrapText="1"/>
    </xf>
    <xf numFmtId="187" fontId="19" fillId="0" borderId="1" xfId="0" applyNumberFormat="1" applyFont="1" applyBorder="1" applyAlignment="1" applyProtection="1">
      <alignment horizontal="center" vertical="center" wrapText="1"/>
    </xf>
    <xf numFmtId="186" fontId="19" fillId="3" borderId="1" xfId="0" applyNumberFormat="1" applyFont="1" applyFill="1" applyBorder="1" applyAlignment="1" applyProtection="1">
      <alignment horizontal="center" vertical="center" wrapText="1"/>
    </xf>
    <xf numFmtId="0" fontId="5" fillId="3" borderId="0" xfId="0" applyFont="1" applyFill="1" applyAlignment="1">
      <alignment horizontal="center" vertical="center"/>
    </xf>
    <xf numFmtId="0" fontId="22" fillId="3" borderId="1" xfId="0" applyFont="1" applyFill="1" applyBorder="1" applyAlignment="1" applyProtection="1">
      <alignment horizontal="center" vertical="center" wrapText="1"/>
    </xf>
    <xf numFmtId="0" fontId="5" fillId="0" borderId="0" xfId="0" applyFont="1" applyAlignment="1">
      <alignment horizontal="center" vertical="center"/>
    </xf>
    <xf numFmtId="49" fontId="22" fillId="0" borderId="1" xfId="0" applyNumberFormat="1"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2" fillId="0" borderId="1" xfId="0" applyFont="1" applyBorder="1" applyAlignment="1" applyProtection="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39" fillId="0" borderId="9" xfId="0" applyFont="1" applyBorder="1" applyAlignment="1" applyProtection="1">
      <alignment horizontal="left" vertical="center" wrapText="1"/>
    </xf>
    <xf numFmtId="0" fontId="43" fillId="3" borderId="1" xfId="0" applyFont="1" applyFill="1" applyBorder="1" applyAlignment="1" applyProtection="1">
      <alignment horizontal="center" vertical="center"/>
    </xf>
    <xf numFmtId="0" fontId="43" fillId="3" borderId="1" xfId="0" applyFont="1" applyFill="1" applyBorder="1" applyAlignment="1" applyProtection="1">
      <alignment horizontal="center" vertical="center" wrapText="1"/>
    </xf>
    <xf numFmtId="0" fontId="43" fillId="0" borderId="1" xfId="0" applyFont="1" applyBorder="1" applyAlignment="1" applyProtection="1">
      <alignment horizontal="center" vertical="center"/>
    </xf>
    <xf numFmtId="0" fontId="43" fillId="0" borderId="1" xfId="0" applyFont="1" applyBorder="1" applyAlignment="1" applyProtection="1">
      <alignment horizontal="center" vertical="center" wrapText="1"/>
    </xf>
    <xf numFmtId="49" fontId="43" fillId="0" borderId="1" xfId="0" applyNumberFormat="1" applyFont="1" applyBorder="1" applyAlignment="1" applyProtection="1">
      <alignment horizontal="center" vertical="center" wrapText="1"/>
    </xf>
    <xf numFmtId="0" fontId="43" fillId="2" borderId="1" xfId="0" applyFont="1" applyFill="1" applyBorder="1" applyAlignment="1" applyProtection="1">
      <alignment horizontal="center" vertical="center" wrapText="1"/>
    </xf>
    <xf numFmtId="0" fontId="44" fillId="0" borderId="1" xfId="0" applyFont="1" applyBorder="1" applyAlignment="1" applyProtection="1">
      <alignment horizontal="center" vertical="center" wrapText="1"/>
    </xf>
    <xf numFmtId="0" fontId="44" fillId="3" borderId="1" xfId="0" applyFont="1" applyFill="1" applyBorder="1" applyAlignment="1" applyProtection="1">
      <alignment horizontal="center" vertical="center" wrapText="1"/>
    </xf>
    <xf numFmtId="0" fontId="45" fillId="3" borderId="1" xfId="0" applyFont="1" applyFill="1" applyBorder="1" applyAlignment="1" applyProtection="1">
      <alignment horizontal="center" vertical="center" wrapText="1"/>
    </xf>
    <xf numFmtId="0" fontId="45" fillId="0" borderId="1" xfId="0" applyFont="1" applyBorder="1" applyAlignment="1" applyProtection="1">
      <alignment horizontal="center" vertical="center"/>
    </xf>
    <xf numFmtId="0" fontId="40" fillId="0" borderId="13" xfId="0" applyFont="1" applyBorder="1" applyAlignment="1" applyProtection="1">
      <alignment horizontal="center" vertical="center" wrapText="1"/>
    </xf>
    <xf numFmtId="188" fontId="43" fillId="3" borderId="1" xfId="0" applyNumberFormat="1" applyFont="1" applyFill="1" applyBorder="1" applyAlignment="1" applyProtection="1">
      <alignment horizontal="center" vertical="center" wrapText="1"/>
    </xf>
    <xf numFmtId="188" fontId="43" fillId="0" borderId="1" xfId="0" applyNumberFormat="1" applyFont="1" applyBorder="1" applyAlignment="1" applyProtection="1">
      <alignment horizontal="center" vertical="center" wrapText="1"/>
    </xf>
    <xf numFmtId="0" fontId="5" fillId="0" borderId="9" xfId="0" applyFont="1" applyBorder="1" applyProtection="1">
      <alignment vertical="center"/>
    </xf>
    <xf numFmtId="0" fontId="5" fillId="0" borderId="8" xfId="0" applyFont="1" applyBorder="1" applyProtection="1">
      <alignment vertical="center"/>
    </xf>
    <xf numFmtId="0" fontId="43" fillId="3" borderId="9" xfId="0" applyFont="1" applyFill="1" applyBorder="1" applyAlignment="1" applyProtection="1">
      <alignment horizontal="center" vertical="center"/>
    </xf>
    <xf numFmtId="0" fontId="43" fillId="3" borderId="10" xfId="0" applyFont="1" applyFill="1" applyBorder="1" applyAlignment="1" applyProtection="1">
      <alignment horizontal="center" vertical="center"/>
    </xf>
    <xf numFmtId="0" fontId="43" fillId="3" borderId="11" xfId="0" applyFont="1" applyFill="1" applyBorder="1" applyAlignment="1" applyProtection="1">
      <alignment horizontal="center" vertical="center"/>
    </xf>
    <xf numFmtId="0" fontId="19" fillId="0" borderId="1" xfId="0" applyFont="1" applyBorder="1" applyAlignment="1" applyProtection="1" quotePrefix="1">
      <alignment horizontal="center" vertical="center" wrapText="1"/>
    </xf>
    <xf numFmtId="184" fontId="19" fillId="0" borderId="1" xfId="0" applyNumberFormat="1" applyFont="1" applyBorder="1" applyAlignment="1" applyProtection="1" quotePrefix="1">
      <alignment horizontal="center" vertical="center" wrapText="1"/>
    </xf>
    <xf numFmtId="0" fontId="14" fillId="0" borderId="11" xfId="0" applyFont="1" applyBorder="1" applyAlignment="1" applyProtection="1" quotePrefix="1">
      <alignment horizontal="center" vertical="center" wrapText="1"/>
    </xf>
    <xf numFmtId="0" fontId="14" fillId="0" borderId="1" xfId="0" applyFont="1" applyBorder="1" applyAlignment="1" applyProtection="1" quotePrefix="1">
      <alignment horizontal="center" vertical="center" wrapText="1"/>
    </xf>
    <xf numFmtId="0" fontId="14" fillId="0" borderId="9" xfId="0" applyFont="1" applyBorder="1" applyAlignment="1" applyProtection="1" quotePrefix="1">
      <alignment horizontal="center" vertical="center" wrapText="1"/>
    </xf>
    <xf numFmtId="14" fontId="14" fillId="0" borderId="9" xfId="0" applyNumberFormat="1" applyFont="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6" Type="http://schemas.openxmlformats.org/officeDocument/2006/relationships/hyperlink" Target="https://aclanthology.org/2025.acl-long.669.pdf" TargetMode="External"/><Relationship Id="rId5" Type="http://schemas.openxmlformats.org/officeDocument/2006/relationships/hyperlink" Target="https://github.com/zjunlp/EasyEdit" TargetMode="External"/><Relationship Id="rId4" Type="http://schemas.openxmlformats.org/officeDocument/2006/relationships/hyperlink" Target="https://github.com/volcengine/verl/commit/00ac37fe58a839c8644d9c994bb65c89f9953a36" TargetMode="External"/><Relationship Id="rId3" Type="http://schemas.openxmlformats.org/officeDocument/2006/relationships/hyperlink" Target="https://scholar.google.com/citations?view_op=view_citation&amp;hl=zh-CN&amp;user=xMORwU8AAAAJ&amp;citation_for_view=xMORwU8AAAAJ:W7OEmFMy1HYC" TargetMode="External"/><Relationship Id="rId2" Type="http://schemas.openxmlformats.org/officeDocument/2006/relationships/hyperlink" Target="https://scholar.google.com/citations?view_op=view_citation&amp;hl=zh-CN&amp;user=xMORwU8AAAAJ&amp;citation_for_view=xMORwU8AAAAJ:IjCSPb-OGe4C" TargetMode="External"/><Relationship Id="rId1" Type="http://schemas.openxmlformats.org/officeDocument/2006/relationships/hyperlink" Target="https://scholar.google.com/citations?view_op=view_citation&amp;hl=zh-CN&amp;user=xMORwU8AAAAJ&amp;citation_for_view=xMORwU8AAAAJ:9yKSN-GCB0I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H69"/>
  <sheetViews>
    <sheetView zoomScale="70" zoomScaleNormal="70" workbookViewId="0">
      <pane ySplit="2" topLeftCell="A3" activePane="bottomLeft" state="frozen"/>
      <selection/>
      <selection pane="bottomLeft" activeCell="AI42" sqref="AI42"/>
    </sheetView>
  </sheetViews>
  <sheetFormatPr defaultColWidth="9" defaultRowHeight="14.4" customHeight="1"/>
  <cols>
    <col min="4" max="4" width="12.8307692307692" style="10" customWidth="1"/>
    <col min="7" max="7" width="9.16153846153846" style="10"/>
    <col min="27" max="27" width="10.8307692307692" style="10"/>
  </cols>
  <sheetData>
    <row r="1" ht="14.25" customHeight="1" spans="1:33">
      <c r="A1" s="273" t="s">
        <v>0</v>
      </c>
      <c r="B1" s="273" t="s">
        <v>1</v>
      </c>
      <c r="C1" s="273" t="s">
        <v>2</v>
      </c>
      <c r="D1" s="301" t="s">
        <v>3</v>
      </c>
      <c r="E1" s="273" t="s">
        <v>4</v>
      </c>
      <c r="F1" s="273" t="s">
        <v>5</v>
      </c>
      <c r="G1" s="275" t="s">
        <v>6</v>
      </c>
      <c r="H1" s="275"/>
      <c r="I1" s="275"/>
      <c r="J1" s="275"/>
      <c r="K1" s="275"/>
      <c r="L1" s="275"/>
      <c r="M1" s="275"/>
      <c r="N1" s="275"/>
      <c r="O1" s="275"/>
      <c r="P1" s="275"/>
      <c r="Q1" s="275"/>
      <c r="R1" s="327" t="s">
        <v>7</v>
      </c>
      <c r="S1" s="327"/>
      <c r="T1" s="327"/>
      <c r="U1" s="327"/>
      <c r="V1" s="327"/>
      <c r="W1" s="327"/>
      <c r="X1" s="284" t="s">
        <v>8</v>
      </c>
      <c r="Y1" s="284"/>
      <c r="Z1" s="284"/>
      <c r="AA1" s="284"/>
      <c r="AB1" s="273" t="s">
        <v>9</v>
      </c>
      <c r="AC1" s="273" t="s">
        <v>10</v>
      </c>
      <c r="AD1" s="273"/>
      <c r="AE1" s="273" t="s">
        <v>11</v>
      </c>
      <c r="AF1" s="273" t="s">
        <v>12</v>
      </c>
      <c r="AG1" s="273" t="s">
        <v>13</v>
      </c>
    </row>
    <row r="2" ht="122" customHeight="1" spans="1:34">
      <c r="A2" s="301"/>
      <c r="B2" s="301"/>
      <c r="C2" s="301"/>
      <c r="D2" s="301"/>
      <c r="E2" s="301"/>
      <c r="F2" s="301"/>
      <c r="G2" s="301" t="s">
        <v>14</v>
      </c>
      <c r="H2" s="316" t="s">
        <v>15</v>
      </c>
      <c r="I2" s="316" t="s">
        <v>16</v>
      </c>
      <c r="J2" s="316" t="s">
        <v>17</v>
      </c>
      <c r="K2" s="316" t="s">
        <v>18</v>
      </c>
      <c r="L2" s="316" t="s">
        <v>19</v>
      </c>
      <c r="M2" s="316" t="s">
        <v>20</v>
      </c>
      <c r="N2" s="301" t="s">
        <v>21</v>
      </c>
      <c r="O2" s="301" t="s">
        <v>22</v>
      </c>
      <c r="P2" s="301" t="s">
        <v>23</v>
      </c>
      <c r="Q2" s="301" t="s">
        <v>24</v>
      </c>
      <c r="R2" s="301" t="s">
        <v>25</v>
      </c>
      <c r="S2" s="301" t="s">
        <v>26</v>
      </c>
      <c r="T2" s="301" t="s">
        <v>27</v>
      </c>
      <c r="U2" s="301" t="s">
        <v>28</v>
      </c>
      <c r="V2" s="301" t="s">
        <v>29</v>
      </c>
      <c r="W2" s="301" t="s">
        <v>30</v>
      </c>
      <c r="X2" s="301" t="s">
        <v>31</v>
      </c>
      <c r="Y2" s="301" t="s">
        <v>32</v>
      </c>
      <c r="Z2" s="301" t="s">
        <v>33</v>
      </c>
      <c r="AA2" s="301" t="s">
        <v>34</v>
      </c>
      <c r="AB2" s="330"/>
      <c r="AC2" s="330"/>
      <c r="AD2" s="301" t="s">
        <v>35</v>
      </c>
      <c r="AE2" s="330"/>
      <c r="AF2" s="330"/>
      <c r="AG2" s="331"/>
      <c r="AH2" s="330" t="s">
        <v>36</v>
      </c>
    </row>
    <row r="3" s="270" customFormat="1" ht="30" customHeight="1" spans="1:34">
      <c r="A3" s="317" t="s">
        <v>37</v>
      </c>
      <c r="B3" s="318">
        <v>1</v>
      </c>
      <c r="C3" s="318" t="s">
        <v>38</v>
      </c>
      <c r="D3" s="318">
        <v>12251015</v>
      </c>
      <c r="E3" s="318" t="s">
        <v>39</v>
      </c>
      <c r="F3" s="318" t="s">
        <v>40</v>
      </c>
      <c r="G3" s="318"/>
      <c r="H3" s="318"/>
      <c r="I3" s="318" t="s">
        <v>41</v>
      </c>
      <c r="J3" s="324"/>
      <c r="K3" s="324"/>
      <c r="L3" s="324"/>
      <c r="M3" s="318"/>
      <c r="N3" s="324"/>
      <c r="O3" s="324"/>
      <c r="P3" s="324"/>
      <c r="Q3" s="324"/>
      <c r="R3" s="318">
        <v>4</v>
      </c>
      <c r="S3" s="318"/>
      <c r="T3" s="318">
        <v>20</v>
      </c>
      <c r="U3" s="318"/>
      <c r="V3" s="318">
        <v>30</v>
      </c>
      <c r="W3" s="318">
        <v>3</v>
      </c>
      <c r="X3" s="318" t="s">
        <v>42</v>
      </c>
      <c r="Y3" s="318">
        <v>45</v>
      </c>
      <c r="Z3" s="318">
        <v>53</v>
      </c>
      <c r="AA3" s="318">
        <f t="shared" ref="AA3:AA14" si="0">Y3+(Z3*8/28)</f>
        <v>60.1428571428571</v>
      </c>
      <c r="AB3" s="318" t="s">
        <v>43</v>
      </c>
      <c r="AC3" s="318" t="s">
        <v>43</v>
      </c>
      <c r="AD3" s="318" t="s">
        <v>43</v>
      </c>
      <c r="AE3" s="318" t="s">
        <v>42</v>
      </c>
      <c r="AF3" s="318" t="s">
        <v>43</v>
      </c>
      <c r="AG3" s="318" t="s">
        <v>43</v>
      </c>
      <c r="AH3" s="317"/>
    </row>
    <row r="4" s="270" customFormat="1" ht="19.2" customHeight="1" spans="1:34">
      <c r="A4" s="317"/>
      <c r="B4" s="318">
        <v>2</v>
      </c>
      <c r="C4" s="318" t="s">
        <v>44</v>
      </c>
      <c r="D4" s="318" t="s">
        <v>45</v>
      </c>
      <c r="E4" s="318" t="s">
        <v>39</v>
      </c>
      <c r="F4" s="318" t="s">
        <v>40</v>
      </c>
      <c r="G4" s="318"/>
      <c r="H4" s="318"/>
      <c r="I4" s="318" t="s">
        <v>46</v>
      </c>
      <c r="J4" s="324"/>
      <c r="K4" s="324"/>
      <c r="L4" s="324"/>
      <c r="M4" s="318"/>
      <c r="N4" s="324"/>
      <c r="O4" s="324"/>
      <c r="P4" s="324"/>
      <c r="Q4" s="324"/>
      <c r="R4" s="318">
        <v>30</v>
      </c>
      <c r="S4" s="324"/>
      <c r="T4" s="318">
        <v>10</v>
      </c>
      <c r="U4" s="318"/>
      <c r="V4" s="324"/>
      <c r="W4" s="318"/>
      <c r="X4" s="318" t="s">
        <v>42</v>
      </c>
      <c r="Y4" s="318">
        <v>35</v>
      </c>
      <c r="Z4" s="318">
        <v>40</v>
      </c>
      <c r="AA4" s="318">
        <f t="shared" si="0"/>
        <v>46.4285714285714</v>
      </c>
      <c r="AB4" s="318" t="s">
        <v>43</v>
      </c>
      <c r="AC4" s="318" t="s">
        <v>43</v>
      </c>
      <c r="AD4" s="318" t="s">
        <v>43</v>
      </c>
      <c r="AE4" s="318" t="s">
        <v>42</v>
      </c>
      <c r="AF4" s="318" t="s">
        <v>43</v>
      </c>
      <c r="AG4" s="318" t="s">
        <v>43</v>
      </c>
      <c r="AH4" s="317"/>
    </row>
    <row r="5" ht="19.2" customHeight="1" spans="1:34">
      <c r="A5" s="319"/>
      <c r="B5" s="320">
        <v>3</v>
      </c>
      <c r="C5" s="320" t="s">
        <v>47</v>
      </c>
      <c r="D5" s="320">
        <v>12251010</v>
      </c>
      <c r="E5" s="320" t="s">
        <v>39</v>
      </c>
      <c r="F5" s="320" t="s">
        <v>48</v>
      </c>
      <c r="G5" s="320"/>
      <c r="H5" s="320"/>
      <c r="I5" s="320" t="s">
        <v>49</v>
      </c>
      <c r="J5" s="323"/>
      <c r="K5" s="323"/>
      <c r="L5" s="323"/>
      <c r="M5" s="320"/>
      <c r="N5" s="323"/>
      <c r="O5" s="320"/>
      <c r="P5" s="323"/>
      <c r="Q5" s="323"/>
      <c r="R5" s="320"/>
      <c r="S5" s="323"/>
      <c r="T5" s="320">
        <v>10</v>
      </c>
      <c r="U5" s="320"/>
      <c r="V5" s="323"/>
      <c r="W5" s="320"/>
      <c r="X5" s="320" t="s">
        <v>42</v>
      </c>
      <c r="Y5" s="320">
        <v>35</v>
      </c>
      <c r="Z5" s="320">
        <v>10</v>
      </c>
      <c r="AA5" s="320">
        <f t="shared" si="0"/>
        <v>37.8571428571429</v>
      </c>
      <c r="AB5" s="320" t="s">
        <v>43</v>
      </c>
      <c r="AC5" s="320" t="s">
        <v>43</v>
      </c>
      <c r="AD5" s="320" t="s">
        <v>43</v>
      </c>
      <c r="AE5" s="320" t="s">
        <v>42</v>
      </c>
      <c r="AF5" s="320" t="s">
        <v>43</v>
      </c>
      <c r="AG5" s="320" t="s">
        <v>43</v>
      </c>
      <c r="AH5" s="319"/>
    </row>
    <row r="6" ht="19.2" customHeight="1" spans="1:34">
      <c r="A6" s="319"/>
      <c r="B6" s="320">
        <v>4</v>
      </c>
      <c r="C6" s="320" t="s">
        <v>50</v>
      </c>
      <c r="D6" s="320">
        <v>12251012</v>
      </c>
      <c r="E6" s="320" t="s">
        <v>39</v>
      </c>
      <c r="F6" s="320" t="s">
        <v>48</v>
      </c>
      <c r="G6" s="320"/>
      <c r="H6" s="320"/>
      <c r="I6" s="320" t="s">
        <v>51</v>
      </c>
      <c r="J6" s="320"/>
      <c r="K6" s="320" t="s">
        <v>52</v>
      </c>
      <c r="L6" s="320"/>
      <c r="M6" s="320" t="s">
        <v>52</v>
      </c>
      <c r="N6" s="320"/>
      <c r="O6" s="320" t="s">
        <v>52</v>
      </c>
      <c r="P6" s="320"/>
      <c r="Q6" s="320"/>
      <c r="R6" s="320"/>
      <c r="S6" s="320"/>
      <c r="T6" s="320"/>
      <c r="U6" s="320"/>
      <c r="V6" s="320"/>
      <c r="W6" s="320">
        <v>5</v>
      </c>
      <c r="X6" s="320" t="s">
        <v>42</v>
      </c>
      <c r="Y6" s="320">
        <v>26</v>
      </c>
      <c r="Z6" s="320">
        <v>5</v>
      </c>
      <c r="AA6" s="320">
        <f t="shared" si="0"/>
        <v>27.4285714285714</v>
      </c>
      <c r="AB6" s="320" t="s">
        <v>43</v>
      </c>
      <c r="AC6" s="320" t="s">
        <v>53</v>
      </c>
      <c r="AD6" s="320" t="s">
        <v>43</v>
      </c>
      <c r="AE6" s="320" t="s">
        <v>42</v>
      </c>
      <c r="AF6" s="320" t="s">
        <v>43</v>
      </c>
      <c r="AG6" s="320" t="s">
        <v>53</v>
      </c>
      <c r="AH6" s="319"/>
    </row>
    <row r="7" ht="19.2" customHeight="1" spans="1:34">
      <c r="A7" s="319"/>
      <c r="B7" s="320">
        <v>5</v>
      </c>
      <c r="C7" s="320" t="s">
        <v>54</v>
      </c>
      <c r="D7" s="320">
        <v>12251013</v>
      </c>
      <c r="E7" s="320" t="s">
        <v>39</v>
      </c>
      <c r="F7" s="320" t="s">
        <v>40</v>
      </c>
      <c r="G7" s="320"/>
      <c r="H7" s="320"/>
      <c r="I7" s="320" t="s">
        <v>52</v>
      </c>
      <c r="J7" s="323"/>
      <c r="K7" s="323"/>
      <c r="L7" s="323"/>
      <c r="M7" s="320"/>
      <c r="N7" s="320"/>
      <c r="O7" s="323"/>
      <c r="P7" s="323"/>
      <c r="Q7" s="323"/>
      <c r="R7" s="320"/>
      <c r="S7" s="323"/>
      <c r="T7" s="323"/>
      <c r="U7" s="320"/>
      <c r="V7" s="323"/>
      <c r="W7" s="320"/>
      <c r="X7" s="320" t="s">
        <v>42</v>
      </c>
      <c r="Y7" s="320">
        <v>25</v>
      </c>
      <c r="Z7" s="320"/>
      <c r="AA7" s="320">
        <f t="shared" si="0"/>
        <v>25</v>
      </c>
      <c r="AB7" s="320" t="s">
        <v>43</v>
      </c>
      <c r="AC7" s="320" t="s">
        <v>53</v>
      </c>
      <c r="AD7" s="320" t="s">
        <v>43</v>
      </c>
      <c r="AE7" s="320" t="s">
        <v>42</v>
      </c>
      <c r="AF7" s="320" t="s">
        <v>43</v>
      </c>
      <c r="AG7" s="320" t="s">
        <v>53</v>
      </c>
      <c r="AH7" s="319"/>
    </row>
    <row r="8" ht="19.2" customHeight="1" spans="1:34">
      <c r="A8" s="319"/>
      <c r="B8" s="320">
        <v>6</v>
      </c>
      <c r="C8" s="320" t="s">
        <v>55</v>
      </c>
      <c r="D8" s="320" t="s">
        <v>56</v>
      </c>
      <c r="E8" s="320" t="s">
        <v>57</v>
      </c>
      <c r="F8" s="320" t="s">
        <v>58</v>
      </c>
      <c r="G8" s="320"/>
      <c r="H8" s="320"/>
      <c r="I8" s="320"/>
      <c r="J8" s="320"/>
      <c r="K8" s="320"/>
      <c r="L8" s="320"/>
      <c r="M8" s="320"/>
      <c r="N8" s="320"/>
      <c r="O8" s="320"/>
      <c r="P8" s="320"/>
      <c r="Q8" s="320"/>
      <c r="R8" s="320">
        <v>25</v>
      </c>
      <c r="S8" s="320"/>
      <c r="T8" s="320">
        <v>20</v>
      </c>
      <c r="U8" s="320"/>
      <c r="V8" s="320">
        <v>4</v>
      </c>
      <c r="W8" s="320">
        <v>5</v>
      </c>
      <c r="X8" s="320" t="s">
        <v>42</v>
      </c>
      <c r="Y8" s="320"/>
      <c r="Z8" s="320">
        <v>53</v>
      </c>
      <c r="AA8" s="320">
        <f t="shared" si="0"/>
        <v>15.1428571428571</v>
      </c>
      <c r="AB8" s="320" t="s">
        <v>53</v>
      </c>
      <c r="AC8" s="320" t="s">
        <v>43</v>
      </c>
      <c r="AD8" s="320" t="s">
        <v>53</v>
      </c>
      <c r="AE8" s="320" t="s">
        <v>59</v>
      </c>
      <c r="AF8" s="320" t="s">
        <v>53</v>
      </c>
      <c r="AG8" s="320" t="s">
        <v>53</v>
      </c>
      <c r="AH8" s="319"/>
    </row>
    <row r="9" ht="28.8" customHeight="1" spans="1:34">
      <c r="A9" s="319"/>
      <c r="B9" s="320">
        <v>7</v>
      </c>
      <c r="C9" s="320" t="s">
        <v>60</v>
      </c>
      <c r="D9" s="320">
        <v>12251001</v>
      </c>
      <c r="E9" s="320" t="s">
        <v>39</v>
      </c>
      <c r="F9" s="320" t="s">
        <v>58</v>
      </c>
      <c r="G9" s="320"/>
      <c r="H9" s="320"/>
      <c r="I9" s="320"/>
      <c r="J9" s="320" t="s">
        <v>61</v>
      </c>
      <c r="K9" s="323"/>
      <c r="L9" s="323"/>
      <c r="M9" s="320"/>
      <c r="N9" s="323"/>
      <c r="O9" s="320"/>
      <c r="P9" s="323"/>
      <c r="Q9" s="323"/>
      <c r="R9" s="320"/>
      <c r="S9" s="323"/>
      <c r="T9" s="323"/>
      <c r="U9" s="320"/>
      <c r="V9" s="323"/>
      <c r="W9" s="320"/>
      <c r="X9" s="320" t="s">
        <v>42</v>
      </c>
      <c r="Y9" s="320">
        <v>14</v>
      </c>
      <c r="Z9" s="320"/>
      <c r="AA9" s="320">
        <f t="shared" si="0"/>
        <v>14</v>
      </c>
      <c r="AB9" s="320" t="s">
        <v>53</v>
      </c>
      <c r="AC9" s="320" t="s">
        <v>53</v>
      </c>
      <c r="AD9" s="320" t="s">
        <v>53</v>
      </c>
      <c r="AE9" s="320" t="s">
        <v>59</v>
      </c>
      <c r="AF9" s="320" t="s">
        <v>53</v>
      </c>
      <c r="AG9" s="320" t="s">
        <v>53</v>
      </c>
      <c r="AH9" s="319"/>
    </row>
    <row r="10" ht="19.2" customHeight="1" spans="1:34">
      <c r="A10" s="319"/>
      <c r="B10" s="320">
        <v>8</v>
      </c>
      <c r="C10" s="320" t="s">
        <v>62</v>
      </c>
      <c r="D10" s="320">
        <v>12251007</v>
      </c>
      <c r="E10" s="320" t="s">
        <v>39</v>
      </c>
      <c r="F10" s="320" t="s">
        <v>63</v>
      </c>
      <c r="G10" s="320"/>
      <c r="H10" s="320"/>
      <c r="I10" s="320"/>
      <c r="J10" s="320"/>
      <c r="K10" s="320"/>
      <c r="L10" s="320"/>
      <c r="M10" s="320"/>
      <c r="N10" s="320"/>
      <c r="O10" s="320"/>
      <c r="P10" s="320"/>
      <c r="Q10" s="320"/>
      <c r="R10" s="320">
        <v>15</v>
      </c>
      <c r="S10" s="320"/>
      <c r="T10" s="320">
        <v>10</v>
      </c>
      <c r="U10" s="320"/>
      <c r="V10" s="320"/>
      <c r="W10" s="320">
        <v>4</v>
      </c>
      <c r="X10" s="320" t="s">
        <v>42</v>
      </c>
      <c r="Y10" s="320"/>
      <c r="Z10" s="320">
        <v>29</v>
      </c>
      <c r="AA10" s="320">
        <f t="shared" si="0"/>
        <v>8.28571428571429</v>
      </c>
      <c r="AB10" s="320" t="s">
        <v>53</v>
      </c>
      <c r="AC10" s="320" t="s">
        <v>43</v>
      </c>
      <c r="AD10" s="320" t="s">
        <v>53</v>
      </c>
      <c r="AE10" s="320" t="s">
        <v>59</v>
      </c>
      <c r="AF10" s="320" t="s">
        <v>53</v>
      </c>
      <c r="AG10" s="320" t="s">
        <v>53</v>
      </c>
      <c r="AH10" s="319"/>
    </row>
    <row r="11" ht="19.2" customHeight="1" spans="1:34">
      <c r="A11" s="319"/>
      <c r="B11" s="320">
        <v>9</v>
      </c>
      <c r="C11" s="320" t="s">
        <v>64</v>
      </c>
      <c r="D11" s="320">
        <v>12251005</v>
      </c>
      <c r="E11" s="320" t="s">
        <v>39</v>
      </c>
      <c r="F11" s="320" t="s">
        <v>63</v>
      </c>
      <c r="G11" s="320"/>
      <c r="H11" s="320"/>
      <c r="I11" s="320"/>
      <c r="J11" s="320"/>
      <c r="K11" s="320"/>
      <c r="L11" s="320"/>
      <c r="M11" s="320"/>
      <c r="N11" s="320"/>
      <c r="O11" s="320"/>
      <c r="P11" s="320"/>
      <c r="Q11" s="320"/>
      <c r="R11" s="320"/>
      <c r="S11" s="320"/>
      <c r="T11" s="320"/>
      <c r="U11" s="320"/>
      <c r="V11" s="320"/>
      <c r="W11" s="320"/>
      <c r="X11" s="320" t="s">
        <v>42</v>
      </c>
      <c r="Y11" s="320"/>
      <c r="Z11" s="320"/>
      <c r="AA11" s="320">
        <f t="shared" si="0"/>
        <v>0</v>
      </c>
      <c r="AB11" s="320" t="s">
        <v>53</v>
      </c>
      <c r="AC11" s="320" t="s">
        <v>53</v>
      </c>
      <c r="AD11" s="320" t="s">
        <v>53</v>
      </c>
      <c r="AE11" s="320" t="s">
        <v>59</v>
      </c>
      <c r="AF11" s="320" t="s">
        <v>53</v>
      </c>
      <c r="AG11" s="320" t="s">
        <v>53</v>
      </c>
      <c r="AH11" s="319"/>
    </row>
    <row r="12" ht="19.2" customHeight="1" spans="1:34">
      <c r="A12" s="319"/>
      <c r="B12" s="320">
        <v>10</v>
      </c>
      <c r="C12" s="320" t="s">
        <v>65</v>
      </c>
      <c r="D12" s="320">
        <v>12251014</v>
      </c>
      <c r="E12" s="320" t="s">
        <v>39</v>
      </c>
      <c r="F12" s="320" t="s">
        <v>58</v>
      </c>
      <c r="G12" s="320"/>
      <c r="H12" s="320"/>
      <c r="I12" s="320"/>
      <c r="J12" s="320"/>
      <c r="K12" s="323"/>
      <c r="L12" s="323"/>
      <c r="M12" s="320"/>
      <c r="N12" s="323"/>
      <c r="O12" s="320"/>
      <c r="P12" s="323"/>
      <c r="Q12" s="323"/>
      <c r="R12" s="320"/>
      <c r="S12" s="323"/>
      <c r="T12" s="323"/>
      <c r="U12" s="320"/>
      <c r="V12" s="323"/>
      <c r="W12" s="320"/>
      <c r="X12" s="320" t="s">
        <v>42</v>
      </c>
      <c r="Y12" s="320"/>
      <c r="Z12" s="320"/>
      <c r="AA12" s="320">
        <f t="shared" si="0"/>
        <v>0</v>
      </c>
      <c r="AB12" s="320" t="s">
        <v>53</v>
      </c>
      <c r="AC12" s="320" t="s">
        <v>53</v>
      </c>
      <c r="AD12" s="320" t="s">
        <v>53</v>
      </c>
      <c r="AE12" s="320" t="s">
        <v>59</v>
      </c>
      <c r="AF12" s="320" t="s">
        <v>53</v>
      </c>
      <c r="AG12" s="320" t="s">
        <v>53</v>
      </c>
      <c r="AH12" s="319"/>
    </row>
    <row r="13" ht="19.2" customHeight="1" spans="1:34">
      <c r="A13" s="319"/>
      <c r="B13" s="320">
        <v>11</v>
      </c>
      <c r="C13" s="320" t="s">
        <v>66</v>
      </c>
      <c r="D13" s="320">
        <v>12251008</v>
      </c>
      <c r="E13" s="320" t="s">
        <v>39</v>
      </c>
      <c r="F13" s="320" t="s">
        <v>58</v>
      </c>
      <c r="G13" s="320"/>
      <c r="H13" s="320"/>
      <c r="I13" s="320"/>
      <c r="J13" s="323"/>
      <c r="K13" s="323"/>
      <c r="L13" s="323"/>
      <c r="M13" s="320"/>
      <c r="N13" s="323"/>
      <c r="O13" s="323"/>
      <c r="P13" s="323"/>
      <c r="Q13" s="323"/>
      <c r="R13" s="320"/>
      <c r="S13" s="323"/>
      <c r="T13" s="323"/>
      <c r="U13" s="320"/>
      <c r="V13" s="323"/>
      <c r="W13" s="320"/>
      <c r="X13" s="320" t="s">
        <v>42</v>
      </c>
      <c r="Y13" s="320"/>
      <c r="Z13" s="320"/>
      <c r="AA13" s="320">
        <f t="shared" si="0"/>
        <v>0</v>
      </c>
      <c r="AB13" s="320" t="s">
        <v>53</v>
      </c>
      <c r="AC13" s="320" t="s">
        <v>53</v>
      </c>
      <c r="AD13" s="320" t="s">
        <v>53</v>
      </c>
      <c r="AE13" s="320" t="s">
        <v>59</v>
      </c>
      <c r="AF13" s="320" t="s">
        <v>53</v>
      </c>
      <c r="AG13" s="320" t="s">
        <v>53</v>
      </c>
      <c r="AH13" s="319"/>
    </row>
    <row r="14" ht="19.2" customHeight="1" spans="1:34">
      <c r="A14" s="319"/>
      <c r="B14" s="320">
        <v>12</v>
      </c>
      <c r="C14" s="320" t="s">
        <v>67</v>
      </c>
      <c r="D14" s="320">
        <v>12251009</v>
      </c>
      <c r="E14" s="320" t="s">
        <v>39</v>
      </c>
      <c r="F14" s="320" t="s">
        <v>58</v>
      </c>
      <c r="G14" s="320"/>
      <c r="H14" s="320"/>
      <c r="I14" s="320"/>
      <c r="J14" s="323"/>
      <c r="K14" s="323"/>
      <c r="L14" s="323"/>
      <c r="M14" s="320"/>
      <c r="N14" s="323"/>
      <c r="O14" s="323"/>
      <c r="P14" s="323"/>
      <c r="Q14" s="323"/>
      <c r="R14" s="320"/>
      <c r="S14" s="323"/>
      <c r="T14" s="323"/>
      <c r="U14" s="320"/>
      <c r="V14" s="323"/>
      <c r="W14" s="320"/>
      <c r="X14" s="320" t="s">
        <v>42</v>
      </c>
      <c r="Y14" s="320"/>
      <c r="Z14" s="320"/>
      <c r="AA14" s="320">
        <f t="shared" si="0"/>
        <v>0</v>
      </c>
      <c r="AB14" s="320" t="s">
        <v>53</v>
      </c>
      <c r="AC14" s="320" t="s">
        <v>53</v>
      </c>
      <c r="AD14" s="320" t="s">
        <v>53</v>
      </c>
      <c r="AE14" s="320" t="s">
        <v>59</v>
      </c>
      <c r="AF14" s="320" t="s">
        <v>53</v>
      </c>
      <c r="AG14" s="320" t="s">
        <v>53</v>
      </c>
      <c r="AH14" s="319"/>
    </row>
    <row r="15" s="270" customFormat="1" ht="19.2" customHeight="1" spans="1:34">
      <c r="A15" s="317" t="s">
        <v>68</v>
      </c>
      <c r="B15" s="318">
        <v>1</v>
      </c>
      <c r="C15" s="318" t="s">
        <v>69</v>
      </c>
      <c r="D15" s="318">
        <v>12351017</v>
      </c>
      <c r="E15" s="318" t="s">
        <v>70</v>
      </c>
      <c r="F15" s="318" t="s">
        <v>71</v>
      </c>
      <c r="G15" s="318" t="s">
        <v>72</v>
      </c>
      <c r="H15" s="318"/>
      <c r="I15" s="318" t="s">
        <v>73</v>
      </c>
      <c r="J15" s="318"/>
      <c r="K15" s="318"/>
      <c r="L15" s="318"/>
      <c r="M15" s="318"/>
      <c r="N15" s="318"/>
      <c r="O15" s="318"/>
      <c r="P15" s="325"/>
      <c r="Q15" s="318"/>
      <c r="R15" s="318">
        <v>30</v>
      </c>
      <c r="S15" s="318"/>
      <c r="T15" s="318">
        <v>20</v>
      </c>
      <c r="U15" s="318"/>
      <c r="V15" s="318">
        <v>22.5</v>
      </c>
      <c r="W15" s="328"/>
      <c r="X15" s="318" t="s">
        <v>42</v>
      </c>
      <c r="Y15" s="318">
        <v>50</v>
      </c>
      <c r="Z15" s="318">
        <f t="shared" ref="Z15:Z33" si="1">R15+S15+T15+U15+V15+W15</f>
        <v>72.5</v>
      </c>
      <c r="AA15" s="318">
        <f t="shared" ref="AA15:AA33" si="2">ROUND(Y15+Z15*2/7,2)</f>
        <v>70.71</v>
      </c>
      <c r="AB15" s="318" t="s">
        <v>43</v>
      </c>
      <c r="AC15" s="318" t="s">
        <v>43</v>
      </c>
      <c r="AD15" s="318" t="s">
        <v>43</v>
      </c>
      <c r="AE15" s="318" t="s">
        <v>42</v>
      </c>
      <c r="AF15" s="318" t="s">
        <v>43</v>
      </c>
      <c r="AG15" s="318" t="s">
        <v>43</v>
      </c>
      <c r="AH15" s="317"/>
    </row>
    <row r="16" s="270" customFormat="1" ht="19.2" customHeight="1" spans="1:34">
      <c r="A16" s="317"/>
      <c r="B16" s="318">
        <v>2</v>
      </c>
      <c r="C16" s="318" t="s">
        <v>74</v>
      </c>
      <c r="D16" s="318">
        <v>12351003</v>
      </c>
      <c r="E16" s="318" t="s">
        <v>70</v>
      </c>
      <c r="F16" s="318" t="s">
        <v>71</v>
      </c>
      <c r="G16" s="318" t="s">
        <v>72</v>
      </c>
      <c r="H16" s="318"/>
      <c r="I16" s="318" t="s">
        <v>75</v>
      </c>
      <c r="J16" s="318"/>
      <c r="K16" s="318"/>
      <c r="L16" s="318"/>
      <c r="M16" s="318"/>
      <c r="N16" s="318"/>
      <c r="O16" s="318"/>
      <c r="P16" s="318"/>
      <c r="Q16" s="318"/>
      <c r="R16" s="318">
        <v>15</v>
      </c>
      <c r="S16" s="318"/>
      <c r="T16" s="318">
        <v>10</v>
      </c>
      <c r="U16" s="318"/>
      <c r="V16" s="318"/>
      <c r="W16" s="328"/>
      <c r="X16" s="318" t="s">
        <v>42</v>
      </c>
      <c r="Y16" s="318">
        <v>60</v>
      </c>
      <c r="Z16" s="318">
        <f t="shared" si="1"/>
        <v>25</v>
      </c>
      <c r="AA16" s="318">
        <f t="shared" si="2"/>
        <v>67.14</v>
      </c>
      <c r="AB16" s="318" t="s">
        <v>43</v>
      </c>
      <c r="AC16" s="318" t="s">
        <v>53</v>
      </c>
      <c r="AD16" s="318" t="s">
        <v>43</v>
      </c>
      <c r="AE16" s="318" t="s">
        <v>42</v>
      </c>
      <c r="AF16" s="318" t="s">
        <v>43</v>
      </c>
      <c r="AG16" s="318" t="s">
        <v>53</v>
      </c>
      <c r="AH16" s="317"/>
    </row>
    <row r="17" ht="19.2" customHeight="1" spans="1:34">
      <c r="A17" s="319"/>
      <c r="B17" s="320">
        <v>3</v>
      </c>
      <c r="C17" s="320" t="s">
        <v>76</v>
      </c>
      <c r="D17" s="320">
        <v>12351015</v>
      </c>
      <c r="E17" s="320" t="s">
        <v>77</v>
      </c>
      <c r="F17" s="320" t="s">
        <v>78</v>
      </c>
      <c r="G17" s="320" t="s">
        <v>72</v>
      </c>
      <c r="H17" s="320"/>
      <c r="I17" s="320" t="s">
        <v>79</v>
      </c>
      <c r="J17" s="319"/>
      <c r="K17" s="319"/>
      <c r="L17" s="319"/>
      <c r="M17" s="319"/>
      <c r="N17" s="319"/>
      <c r="O17" s="319"/>
      <c r="P17" s="326"/>
      <c r="Q17" s="319"/>
      <c r="R17" s="320">
        <v>20</v>
      </c>
      <c r="S17" s="320"/>
      <c r="T17" s="320">
        <v>10</v>
      </c>
      <c r="U17" s="320"/>
      <c r="V17" s="320">
        <v>30</v>
      </c>
      <c r="W17" s="329">
        <v>2</v>
      </c>
      <c r="X17" s="320" t="s">
        <v>42</v>
      </c>
      <c r="Y17" s="320">
        <v>40</v>
      </c>
      <c r="Z17" s="320">
        <f t="shared" si="1"/>
        <v>62</v>
      </c>
      <c r="AA17" s="320">
        <f t="shared" si="2"/>
        <v>57.71</v>
      </c>
      <c r="AB17" s="320" t="s">
        <v>43</v>
      </c>
      <c r="AC17" s="320" t="s">
        <v>43</v>
      </c>
      <c r="AD17" s="320" t="s">
        <v>43</v>
      </c>
      <c r="AE17" s="320" t="s">
        <v>42</v>
      </c>
      <c r="AF17" s="320" t="s">
        <v>43</v>
      </c>
      <c r="AG17" s="320" t="s">
        <v>43</v>
      </c>
      <c r="AH17" s="319"/>
    </row>
    <row r="18" ht="28.8" customHeight="1" spans="1:34">
      <c r="A18" s="319"/>
      <c r="B18" s="320">
        <v>4</v>
      </c>
      <c r="C18" s="320" t="s">
        <v>80</v>
      </c>
      <c r="D18" s="320">
        <v>12351013</v>
      </c>
      <c r="E18" s="320" t="s">
        <v>77</v>
      </c>
      <c r="F18" s="320" t="s">
        <v>78</v>
      </c>
      <c r="G18" s="320" t="s">
        <v>72</v>
      </c>
      <c r="H18" s="320"/>
      <c r="I18" s="320"/>
      <c r="J18" s="320" t="s">
        <v>52</v>
      </c>
      <c r="K18" s="320"/>
      <c r="L18" s="320"/>
      <c r="M18" s="320"/>
      <c r="N18" s="320" t="s">
        <v>81</v>
      </c>
      <c r="O18" s="320"/>
      <c r="P18" s="320"/>
      <c r="Q18" s="320"/>
      <c r="R18" s="320">
        <v>30</v>
      </c>
      <c r="S18" s="320"/>
      <c r="T18" s="320">
        <v>20</v>
      </c>
      <c r="U18" s="320"/>
      <c r="V18" s="320">
        <v>30</v>
      </c>
      <c r="W18" s="329">
        <v>5</v>
      </c>
      <c r="X18" s="320" t="s">
        <v>42</v>
      </c>
      <c r="Y18" s="320">
        <v>27.5</v>
      </c>
      <c r="Z18" s="320">
        <f t="shared" si="1"/>
        <v>85</v>
      </c>
      <c r="AA18" s="320">
        <f t="shared" si="2"/>
        <v>51.79</v>
      </c>
      <c r="AB18" s="320" t="s">
        <v>43</v>
      </c>
      <c r="AC18" s="320" t="s">
        <v>43</v>
      </c>
      <c r="AD18" s="320" t="s">
        <v>43</v>
      </c>
      <c r="AE18" s="320" t="s">
        <v>42</v>
      </c>
      <c r="AF18" s="320" t="s">
        <v>43</v>
      </c>
      <c r="AG18" s="320" t="s">
        <v>43</v>
      </c>
      <c r="AH18" s="319"/>
    </row>
    <row r="19" ht="28.8" customHeight="1" spans="1:34">
      <c r="A19" s="319"/>
      <c r="B19" s="320">
        <v>5</v>
      </c>
      <c r="C19" s="320" t="s">
        <v>82</v>
      </c>
      <c r="D19" s="320">
        <v>12351019</v>
      </c>
      <c r="E19" s="320" t="s">
        <v>70</v>
      </c>
      <c r="F19" s="320" t="s">
        <v>71</v>
      </c>
      <c r="G19" s="320" t="s">
        <v>72</v>
      </c>
      <c r="H19" s="320"/>
      <c r="I19" s="320" t="s">
        <v>83</v>
      </c>
      <c r="J19" s="320"/>
      <c r="K19" s="320"/>
      <c r="L19" s="320"/>
      <c r="M19" s="320"/>
      <c r="N19" s="320"/>
      <c r="O19" s="320"/>
      <c r="P19" s="320"/>
      <c r="Q19" s="320"/>
      <c r="R19" s="320">
        <v>25</v>
      </c>
      <c r="S19" s="320"/>
      <c r="T19" s="320">
        <v>10</v>
      </c>
      <c r="U19" s="320"/>
      <c r="V19" s="320">
        <v>7.5</v>
      </c>
      <c r="W19" s="329"/>
      <c r="X19" s="320" t="s">
        <v>42</v>
      </c>
      <c r="Y19" s="320">
        <v>37.5</v>
      </c>
      <c r="Z19" s="320">
        <f t="shared" si="1"/>
        <v>42.5</v>
      </c>
      <c r="AA19" s="320">
        <f t="shared" si="2"/>
        <v>49.64</v>
      </c>
      <c r="AB19" s="320" t="s">
        <v>43</v>
      </c>
      <c r="AC19" s="320" t="s">
        <v>43</v>
      </c>
      <c r="AD19" s="320" t="s">
        <v>43</v>
      </c>
      <c r="AE19" s="320" t="s">
        <v>42</v>
      </c>
      <c r="AF19" s="320" t="s">
        <v>43</v>
      </c>
      <c r="AG19" s="320" t="s">
        <v>43</v>
      </c>
      <c r="AH19" s="319"/>
    </row>
    <row r="20" ht="19.2" customHeight="1" spans="1:34">
      <c r="A20" s="319"/>
      <c r="B20" s="320">
        <v>6</v>
      </c>
      <c r="C20" s="320" t="s">
        <v>84</v>
      </c>
      <c r="D20" s="320">
        <v>12351018</v>
      </c>
      <c r="E20" s="320" t="s">
        <v>70</v>
      </c>
      <c r="F20" s="320" t="s">
        <v>71</v>
      </c>
      <c r="G20" s="320" t="s">
        <v>72</v>
      </c>
      <c r="H20" s="320"/>
      <c r="I20" s="320" t="s">
        <v>52</v>
      </c>
      <c r="J20" s="320" t="s">
        <v>85</v>
      </c>
      <c r="K20" s="320"/>
      <c r="L20" s="320"/>
      <c r="M20" s="320"/>
      <c r="N20" s="320"/>
      <c r="O20" s="320"/>
      <c r="P20" s="320"/>
      <c r="Q20" s="320"/>
      <c r="R20" s="320">
        <v>30</v>
      </c>
      <c r="S20" s="320"/>
      <c r="T20" s="320">
        <v>10</v>
      </c>
      <c r="U20" s="320"/>
      <c r="V20" s="320"/>
      <c r="W20" s="329"/>
      <c r="X20" s="320" t="s">
        <v>42</v>
      </c>
      <c r="Y20" s="320">
        <v>35</v>
      </c>
      <c r="Z20" s="320">
        <f t="shared" si="1"/>
        <v>40</v>
      </c>
      <c r="AA20" s="320">
        <f t="shared" si="2"/>
        <v>46.43</v>
      </c>
      <c r="AB20" s="320" t="s">
        <v>43</v>
      </c>
      <c r="AC20" s="320" t="s">
        <v>43</v>
      </c>
      <c r="AD20" s="320" t="s">
        <v>43</v>
      </c>
      <c r="AE20" s="320" t="s">
        <v>42</v>
      </c>
      <c r="AF20" s="320" t="s">
        <v>43</v>
      </c>
      <c r="AG20" s="320" t="s">
        <v>43</v>
      </c>
      <c r="AH20" s="319"/>
    </row>
    <row r="21" ht="19.2" customHeight="1" spans="1:34">
      <c r="A21" s="319"/>
      <c r="B21" s="320">
        <v>7</v>
      </c>
      <c r="C21" s="320" t="s">
        <v>86</v>
      </c>
      <c r="D21" s="320">
        <v>12351014</v>
      </c>
      <c r="E21" s="320" t="s">
        <v>70</v>
      </c>
      <c r="F21" s="320" t="s">
        <v>78</v>
      </c>
      <c r="G21" s="320" t="s">
        <v>72</v>
      </c>
      <c r="H21" s="320"/>
      <c r="I21" s="320" t="s">
        <v>85</v>
      </c>
      <c r="J21" s="320"/>
      <c r="K21" s="320"/>
      <c r="L21" s="320"/>
      <c r="M21" s="320"/>
      <c r="N21" s="320"/>
      <c r="O21" s="320"/>
      <c r="P21" s="320"/>
      <c r="Q21" s="320"/>
      <c r="R21" s="320">
        <v>15</v>
      </c>
      <c r="S21" s="320"/>
      <c r="T21" s="320">
        <v>10</v>
      </c>
      <c r="U21" s="320"/>
      <c r="V21" s="320"/>
      <c r="W21" s="329"/>
      <c r="X21" s="320" t="s">
        <v>42</v>
      </c>
      <c r="Y21" s="320">
        <v>25</v>
      </c>
      <c r="Z21" s="320">
        <f t="shared" si="1"/>
        <v>25</v>
      </c>
      <c r="AA21" s="320">
        <f t="shared" si="2"/>
        <v>32.14</v>
      </c>
      <c r="AB21" s="320" t="s">
        <v>43</v>
      </c>
      <c r="AC21" s="320" t="s">
        <v>53</v>
      </c>
      <c r="AD21" s="320" t="s">
        <v>43</v>
      </c>
      <c r="AE21" s="320" t="s">
        <v>42</v>
      </c>
      <c r="AF21" s="320" t="s">
        <v>43</v>
      </c>
      <c r="AG21" s="320" t="s">
        <v>53</v>
      </c>
      <c r="AH21" s="319"/>
    </row>
    <row r="22" ht="19.2" customHeight="1" spans="1:34">
      <c r="A22" s="319"/>
      <c r="B22" s="320">
        <v>8</v>
      </c>
      <c r="C22" s="320" t="s">
        <v>87</v>
      </c>
      <c r="D22" s="320">
        <v>12351016</v>
      </c>
      <c r="E22" s="320" t="s">
        <v>70</v>
      </c>
      <c r="F22" s="320" t="s">
        <v>78</v>
      </c>
      <c r="G22" s="320" t="s">
        <v>72</v>
      </c>
      <c r="H22" s="320"/>
      <c r="I22" s="320" t="s">
        <v>51</v>
      </c>
      <c r="J22" s="320" t="s">
        <v>52</v>
      </c>
      <c r="K22" s="320" t="s">
        <v>52</v>
      </c>
      <c r="L22" s="320"/>
      <c r="M22" s="320"/>
      <c r="N22" s="320"/>
      <c r="O22" s="320"/>
      <c r="P22" s="320"/>
      <c r="Q22" s="320"/>
      <c r="R22" s="320">
        <v>15</v>
      </c>
      <c r="S22" s="320"/>
      <c r="T22" s="320">
        <v>10</v>
      </c>
      <c r="U22" s="320"/>
      <c r="V22" s="320"/>
      <c r="W22" s="329"/>
      <c r="X22" s="320" t="s">
        <v>42</v>
      </c>
      <c r="Y22" s="320">
        <v>24</v>
      </c>
      <c r="Z22" s="320">
        <f t="shared" si="1"/>
        <v>25</v>
      </c>
      <c r="AA22" s="320">
        <f t="shared" si="2"/>
        <v>31.14</v>
      </c>
      <c r="AB22" s="320" t="s">
        <v>53</v>
      </c>
      <c r="AC22" s="320" t="s">
        <v>53</v>
      </c>
      <c r="AD22" s="320" t="s">
        <v>43</v>
      </c>
      <c r="AE22" s="320" t="s">
        <v>42</v>
      </c>
      <c r="AF22" s="320" t="s">
        <v>43</v>
      </c>
      <c r="AG22" s="320" t="s">
        <v>53</v>
      </c>
      <c r="AH22" s="319"/>
    </row>
    <row r="23" ht="19.2" customHeight="1" spans="1:34">
      <c r="A23" s="319"/>
      <c r="B23" s="320">
        <v>9</v>
      </c>
      <c r="C23" s="320" t="s">
        <v>88</v>
      </c>
      <c r="D23" s="320">
        <v>12351021</v>
      </c>
      <c r="E23" s="320" t="s">
        <v>70</v>
      </c>
      <c r="F23" s="320" t="s">
        <v>58</v>
      </c>
      <c r="G23" s="320" t="s">
        <v>72</v>
      </c>
      <c r="H23" s="320"/>
      <c r="I23" s="320" t="s">
        <v>52</v>
      </c>
      <c r="J23" s="320"/>
      <c r="K23" s="320"/>
      <c r="L23" s="320"/>
      <c r="M23" s="320"/>
      <c r="N23" s="320"/>
      <c r="O23" s="320"/>
      <c r="P23" s="320"/>
      <c r="Q23" s="320"/>
      <c r="R23" s="320">
        <v>10</v>
      </c>
      <c r="S23" s="320"/>
      <c r="T23" s="320">
        <v>10</v>
      </c>
      <c r="U23" s="320"/>
      <c r="V23" s="320"/>
      <c r="W23" s="329"/>
      <c r="X23" s="320" t="s">
        <v>42</v>
      </c>
      <c r="Y23" s="320">
        <v>25</v>
      </c>
      <c r="Z23" s="320">
        <f t="shared" si="1"/>
        <v>20</v>
      </c>
      <c r="AA23" s="320">
        <f t="shared" si="2"/>
        <v>30.71</v>
      </c>
      <c r="AB23" s="320" t="s">
        <v>43</v>
      </c>
      <c r="AC23" s="320" t="s">
        <v>53</v>
      </c>
      <c r="AD23" s="320" t="s">
        <v>53</v>
      </c>
      <c r="AE23" s="320" t="s">
        <v>59</v>
      </c>
      <c r="AF23" s="320" t="s">
        <v>53</v>
      </c>
      <c r="AG23" s="320" t="s">
        <v>53</v>
      </c>
      <c r="AH23" s="319"/>
    </row>
    <row r="24" ht="19.2" customHeight="1" spans="1:34">
      <c r="A24" s="319"/>
      <c r="B24" s="320">
        <v>10</v>
      </c>
      <c r="C24" s="320" t="s">
        <v>89</v>
      </c>
      <c r="D24" s="320">
        <v>12351011</v>
      </c>
      <c r="E24" s="320" t="s">
        <v>70</v>
      </c>
      <c r="F24" s="320" t="s">
        <v>71</v>
      </c>
      <c r="G24" s="320" t="s">
        <v>72</v>
      </c>
      <c r="H24" s="320"/>
      <c r="I24" s="320"/>
      <c r="J24" s="320" t="s">
        <v>52</v>
      </c>
      <c r="K24" s="320"/>
      <c r="L24" s="320"/>
      <c r="M24" s="320"/>
      <c r="N24" s="320"/>
      <c r="O24" s="320"/>
      <c r="P24" s="320"/>
      <c r="Q24" s="320"/>
      <c r="R24" s="320">
        <v>30</v>
      </c>
      <c r="S24" s="320"/>
      <c r="T24" s="320">
        <v>10</v>
      </c>
      <c r="U24" s="320"/>
      <c r="V24" s="320">
        <v>30</v>
      </c>
      <c r="W24" s="329"/>
      <c r="X24" s="320" t="s">
        <v>42</v>
      </c>
      <c r="Y24" s="320">
        <v>10</v>
      </c>
      <c r="Z24" s="320">
        <f t="shared" si="1"/>
        <v>70</v>
      </c>
      <c r="AA24" s="320">
        <f t="shared" si="2"/>
        <v>30</v>
      </c>
      <c r="AB24" s="320" t="s">
        <v>53</v>
      </c>
      <c r="AC24" s="320" t="s">
        <v>43</v>
      </c>
      <c r="AD24" s="320" t="s">
        <v>53</v>
      </c>
      <c r="AE24" s="320" t="s">
        <v>59</v>
      </c>
      <c r="AF24" s="320" t="s">
        <v>53</v>
      </c>
      <c r="AG24" s="320" t="s">
        <v>53</v>
      </c>
      <c r="AH24" s="319"/>
    </row>
    <row r="25" ht="19.2" customHeight="1" spans="1:34">
      <c r="A25" s="319"/>
      <c r="B25" s="320">
        <v>11</v>
      </c>
      <c r="C25" s="320" t="s">
        <v>90</v>
      </c>
      <c r="D25" s="320">
        <v>12351008</v>
      </c>
      <c r="E25" s="320" t="s">
        <v>70</v>
      </c>
      <c r="F25" s="320" t="s">
        <v>78</v>
      </c>
      <c r="G25" s="320" t="s">
        <v>72</v>
      </c>
      <c r="H25" s="320"/>
      <c r="I25" s="320" t="s">
        <v>91</v>
      </c>
      <c r="J25" s="320"/>
      <c r="K25" s="320"/>
      <c r="L25" s="320"/>
      <c r="M25" s="320"/>
      <c r="N25" s="320"/>
      <c r="O25" s="320"/>
      <c r="P25" s="320"/>
      <c r="Q25" s="320"/>
      <c r="R25" s="320">
        <v>15</v>
      </c>
      <c r="S25" s="320"/>
      <c r="T25" s="320">
        <v>10</v>
      </c>
      <c r="U25" s="320"/>
      <c r="V25" s="320"/>
      <c r="W25" s="329">
        <v>3</v>
      </c>
      <c r="X25" s="320" t="s">
        <v>42</v>
      </c>
      <c r="Y25" s="320">
        <v>15</v>
      </c>
      <c r="Z25" s="320">
        <f t="shared" si="1"/>
        <v>28</v>
      </c>
      <c r="AA25" s="320">
        <f t="shared" si="2"/>
        <v>23</v>
      </c>
      <c r="AB25" s="320" t="s">
        <v>53</v>
      </c>
      <c r="AC25" s="320" t="s">
        <v>53</v>
      </c>
      <c r="AD25" s="320" t="s">
        <v>53</v>
      </c>
      <c r="AE25" s="320" t="s">
        <v>59</v>
      </c>
      <c r="AF25" s="320" t="s">
        <v>53</v>
      </c>
      <c r="AG25" s="320" t="s">
        <v>53</v>
      </c>
      <c r="AH25" s="319"/>
    </row>
    <row r="26" ht="19.2" customHeight="1" spans="1:34">
      <c r="A26" s="319"/>
      <c r="B26" s="320">
        <v>12</v>
      </c>
      <c r="C26" s="320" t="s">
        <v>92</v>
      </c>
      <c r="D26" s="320">
        <v>12351010</v>
      </c>
      <c r="E26" s="320" t="s">
        <v>70</v>
      </c>
      <c r="F26" s="320" t="s">
        <v>78</v>
      </c>
      <c r="G26" s="320" t="s">
        <v>72</v>
      </c>
      <c r="H26" s="320"/>
      <c r="I26" s="320"/>
      <c r="J26" s="320"/>
      <c r="K26" s="320"/>
      <c r="L26" s="320"/>
      <c r="M26" s="320"/>
      <c r="N26" s="320"/>
      <c r="O26" s="320"/>
      <c r="P26" s="320"/>
      <c r="Q26" s="320"/>
      <c r="R26" s="320">
        <v>30</v>
      </c>
      <c r="S26" s="320"/>
      <c r="T26" s="320">
        <v>10</v>
      </c>
      <c r="U26" s="320"/>
      <c r="V26" s="320"/>
      <c r="W26" s="329">
        <v>3</v>
      </c>
      <c r="X26" s="320" t="s">
        <v>42</v>
      </c>
      <c r="Y26" s="320"/>
      <c r="Z26" s="320">
        <f t="shared" si="1"/>
        <v>43</v>
      </c>
      <c r="AA26" s="320">
        <f t="shared" si="2"/>
        <v>12.29</v>
      </c>
      <c r="AB26" s="320" t="s">
        <v>53</v>
      </c>
      <c r="AC26" s="320" t="s">
        <v>43</v>
      </c>
      <c r="AD26" s="320" t="s">
        <v>53</v>
      </c>
      <c r="AE26" s="320" t="s">
        <v>59</v>
      </c>
      <c r="AF26" s="320" t="s">
        <v>53</v>
      </c>
      <c r="AG26" s="320" t="s">
        <v>53</v>
      </c>
      <c r="AH26" s="319"/>
    </row>
    <row r="27" ht="19.2" customHeight="1" spans="1:34">
      <c r="A27" s="319"/>
      <c r="B27" s="320">
        <v>13</v>
      </c>
      <c r="C27" s="320" t="s">
        <v>93</v>
      </c>
      <c r="D27" s="320">
        <v>12351012</v>
      </c>
      <c r="E27" s="320" t="s">
        <v>70</v>
      </c>
      <c r="F27" s="320" t="s">
        <v>58</v>
      </c>
      <c r="G27" s="320" t="s">
        <v>72</v>
      </c>
      <c r="H27" s="320"/>
      <c r="I27" s="320"/>
      <c r="J27" s="320" t="s">
        <v>94</v>
      </c>
      <c r="K27" s="320"/>
      <c r="L27" s="320"/>
      <c r="M27" s="320"/>
      <c r="N27" s="320"/>
      <c r="O27" s="320"/>
      <c r="P27" s="320"/>
      <c r="Q27" s="320"/>
      <c r="R27" s="320">
        <v>15</v>
      </c>
      <c r="S27" s="320"/>
      <c r="T27" s="320">
        <v>10</v>
      </c>
      <c r="U27" s="320"/>
      <c r="V27" s="320"/>
      <c r="W27" s="329"/>
      <c r="X27" s="320" t="s">
        <v>42</v>
      </c>
      <c r="Y27" s="320">
        <v>5</v>
      </c>
      <c r="Z27" s="320">
        <f t="shared" si="1"/>
        <v>25</v>
      </c>
      <c r="AA27" s="320">
        <f t="shared" si="2"/>
        <v>12.14</v>
      </c>
      <c r="AB27" s="320" t="s">
        <v>53</v>
      </c>
      <c r="AC27" s="320" t="s">
        <v>53</v>
      </c>
      <c r="AD27" s="320" t="s">
        <v>53</v>
      </c>
      <c r="AE27" s="320" t="s">
        <v>59</v>
      </c>
      <c r="AF27" s="320" t="s">
        <v>53</v>
      </c>
      <c r="AG27" s="320" t="s">
        <v>53</v>
      </c>
      <c r="AH27" s="319"/>
    </row>
    <row r="28" ht="19.2" customHeight="1" spans="1:34">
      <c r="A28" s="319"/>
      <c r="B28" s="320">
        <v>14</v>
      </c>
      <c r="C28" s="320" t="s">
        <v>95</v>
      </c>
      <c r="D28" s="320">
        <v>12351006</v>
      </c>
      <c r="E28" s="320" t="s">
        <v>70</v>
      </c>
      <c r="F28" s="320" t="s">
        <v>71</v>
      </c>
      <c r="G28" s="320" t="s">
        <v>72</v>
      </c>
      <c r="H28" s="320"/>
      <c r="I28" s="320"/>
      <c r="J28" s="320"/>
      <c r="K28" s="320"/>
      <c r="L28" s="320"/>
      <c r="M28" s="320"/>
      <c r="N28" s="320"/>
      <c r="O28" s="320"/>
      <c r="P28" s="320"/>
      <c r="Q28" s="320"/>
      <c r="R28" s="320">
        <v>20</v>
      </c>
      <c r="S28" s="320"/>
      <c r="T28" s="320">
        <v>10</v>
      </c>
      <c r="U28" s="320"/>
      <c r="V28" s="320">
        <v>6</v>
      </c>
      <c r="W28" s="329"/>
      <c r="X28" s="320" t="s">
        <v>42</v>
      </c>
      <c r="Y28" s="320"/>
      <c r="Z28" s="320">
        <f t="shared" si="1"/>
        <v>36</v>
      </c>
      <c r="AA28" s="320">
        <f t="shared" si="2"/>
        <v>10.29</v>
      </c>
      <c r="AB28" s="320" t="s">
        <v>53</v>
      </c>
      <c r="AC28" s="320" t="s">
        <v>43</v>
      </c>
      <c r="AD28" s="320" t="s">
        <v>53</v>
      </c>
      <c r="AE28" s="320" t="s">
        <v>59</v>
      </c>
      <c r="AF28" s="320" t="s">
        <v>53</v>
      </c>
      <c r="AG28" s="320" t="s">
        <v>53</v>
      </c>
      <c r="AH28" s="319"/>
    </row>
    <row r="29" ht="19.2" customHeight="1" spans="1:34">
      <c r="A29" s="319"/>
      <c r="B29" s="320">
        <v>15</v>
      </c>
      <c r="C29" s="320" t="s">
        <v>96</v>
      </c>
      <c r="D29" s="320">
        <v>12351020</v>
      </c>
      <c r="E29" s="320" t="s">
        <v>70</v>
      </c>
      <c r="F29" s="320" t="s">
        <v>78</v>
      </c>
      <c r="G29" s="320" t="s">
        <v>72</v>
      </c>
      <c r="H29" s="320"/>
      <c r="I29" s="320"/>
      <c r="J29" s="320"/>
      <c r="K29" s="320"/>
      <c r="L29" s="320"/>
      <c r="M29" s="320"/>
      <c r="N29" s="320"/>
      <c r="O29" s="320"/>
      <c r="P29" s="320"/>
      <c r="Q29" s="320"/>
      <c r="R29" s="320">
        <v>15</v>
      </c>
      <c r="S29" s="320"/>
      <c r="T29" s="320">
        <v>10</v>
      </c>
      <c r="U29" s="320"/>
      <c r="V29" s="320"/>
      <c r="W29" s="329">
        <v>5</v>
      </c>
      <c r="X29" s="320" t="s">
        <v>42</v>
      </c>
      <c r="Y29" s="320"/>
      <c r="Z29" s="320">
        <f t="shared" si="1"/>
        <v>30</v>
      </c>
      <c r="AA29" s="320">
        <f t="shared" si="2"/>
        <v>8.57</v>
      </c>
      <c r="AB29" s="320" t="s">
        <v>53</v>
      </c>
      <c r="AC29" s="320" t="s">
        <v>53</v>
      </c>
      <c r="AD29" s="320" t="s">
        <v>53</v>
      </c>
      <c r="AE29" s="320" t="s">
        <v>59</v>
      </c>
      <c r="AF29" s="320" t="s">
        <v>53</v>
      </c>
      <c r="AG29" s="320" t="s">
        <v>53</v>
      </c>
      <c r="AH29" s="319"/>
    </row>
    <row r="30" ht="19.2" customHeight="1" spans="1:34">
      <c r="A30" s="319"/>
      <c r="B30" s="320">
        <v>16</v>
      </c>
      <c r="C30" s="320" t="s">
        <v>97</v>
      </c>
      <c r="D30" s="320">
        <v>12351005</v>
      </c>
      <c r="E30" s="320" t="s">
        <v>70</v>
      </c>
      <c r="F30" s="320" t="s">
        <v>78</v>
      </c>
      <c r="G30" s="320" t="s">
        <v>72</v>
      </c>
      <c r="H30" s="320"/>
      <c r="I30" s="320"/>
      <c r="J30" s="320"/>
      <c r="K30" s="320"/>
      <c r="L30" s="320"/>
      <c r="M30" s="320"/>
      <c r="N30" s="320"/>
      <c r="O30" s="320"/>
      <c r="P30" s="320"/>
      <c r="Q30" s="320"/>
      <c r="R30" s="320">
        <v>15</v>
      </c>
      <c r="S30" s="320"/>
      <c r="T30" s="320">
        <v>10</v>
      </c>
      <c r="U30" s="320"/>
      <c r="V30" s="320"/>
      <c r="W30" s="329">
        <v>2</v>
      </c>
      <c r="X30" s="320" t="s">
        <v>42</v>
      </c>
      <c r="Y30" s="320"/>
      <c r="Z30" s="320">
        <f t="shared" si="1"/>
        <v>27</v>
      </c>
      <c r="AA30" s="320">
        <f t="shared" si="2"/>
        <v>7.71</v>
      </c>
      <c r="AB30" s="320" t="s">
        <v>53</v>
      </c>
      <c r="AC30" s="320" t="s">
        <v>53</v>
      </c>
      <c r="AD30" s="320" t="s">
        <v>53</v>
      </c>
      <c r="AE30" s="320" t="s">
        <v>59</v>
      </c>
      <c r="AF30" s="320" t="s">
        <v>53</v>
      </c>
      <c r="AG30" s="320" t="s">
        <v>53</v>
      </c>
      <c r="AH30" s="319"/>
    </row>
    <row r="31" ht="19.2" customHeight="1" spans="1:34">
      <c r="A31" s="319"/>
      <c r="B31" s="320">
        <v>17</v>
      </c>
      <c r="C31" s="320" t="s">
        <v>98</v>
      </c>
      <c r="D31" s="320">
        <v>12351007</v>
      </c>
      <c r="E31" s="320" t="s">
        <v>70</v>
      </c>
      <c r="F31" s="320" t="s">
        <v>71</v>
      </c>
      <c r="G31" s="320" t="s">
        <v>72</v>
      </c>
      <c r="H31" s="320"/>
      <c r="I31" s="320"/>
      <c r="J31" s="320"/>
      <c r="K31" s="320"/>
      <c r="L31" s="320"/>
      <c r="M31" s="320"/>
      <c r="N31" s="320"/>
      <c r="O31" s="320"/>
      <c r="P31" s="320"/>
      <c r="Q31" s="320"/>
      <c r="R31" s="320">
        <v>15</v>
      </c>
      <c r="S31" s="320"/>
      <c r="T31" s="320">
        <v>10</v>
      </c>
      <c r="U31" s="320"/>
      <c r="V31" s="320"/>
      <c r="W31" s="329">
        <v>2</v>
      </c>
      <c r="X31" s="320" t="s">
        <v>42</v>
      </c>
      <c r="Y31" s="320"/>
      <c r="Z31" s="320">
        <f t="shared" si="1"/>
        <v>27</v>
      </c>
      <c r="AA31" s="320">
        <f t="shared" si="2"/>
        <v>7.71</v>
      </c>
      <c r="AB31" s="320" t="s">
        <v>53</v>
      </c>
      <c r="AC31" s="320" t="s">
        <v>53</v>
      </c>
      <c r="AD31" s="320" t="s">
        <v>53</v>
      </c>
      <c r="AE31" s="320" t="s">
        <v>59</v>
      </c>
      <c r="AF31" s="320" t="s">
        <v>53</v>
      </c>
      <c r="AG31" s="320" t="s">
        <v>53</v>
      </c>
      <c r="AH31" s="319"/>
    </row>
    <row r="32" ht="19.2" customHeight="1" spans="1:34">
      <c r="A32" s="319"/>
      <c r="B32" s="320">
        <v>18</v>
      </c>
      <c r="C32" s="320" t="s">
        <v>99</v>
      </c>
      <c r="D32" s="320">
        <v>12351004</v>
      </c>
      <c r="E32" s="320" t="s">
        <v>70</v>
      </c>
      <c r="F32" s="320" t="s">
        <v>71</v>
      </c>
      <c r="G32" s="320" t="s">
        <v>72</v>
      </c>
      <c r="H32" s="320"/>
      <c r="I32" s="320"/>
      <c r="J32" s="320"/>
      <c r="K32" s="320"/>
      <c r="L32" s="320"/>
      <c r="M32" s="320"/>
      <c r="N32" s="320"/>
      <c r="O32" s="320"/>
      <c r="P32" s="320"/>
      <c r="Q32" s="320"/>
      <c r="R32" s="320">
        <v>15</v>
      </c>
      <c r="S32" s="320"/>
      <c r="T32" s="320">
        <v>10</v>
      </c>
      <c r="U32" s="320"/>
      <c r="V32" s="320"/>
      <c r="W32" s="329"/>
      <c r="X32" s="320" t="s">
        <v>42</v>
      </c>
      <c r="Y32" s="320"/>
      <c r="Z32" s="320">
        <f t="shared" si="1"/>
        <v>25</v>
      </c>
      <c r="AA32" s="320">
        <f t="shared" si="2"/>
        <v>7.14</v>
      </c>
      <c r="AB32" s="320" t="s">
        <v>53</v>
      </c>
      <c r="AC32" s="320" t="s">
        <v>53</v>
      </c>
      <c r="AD32" s="320" t="s">
        <v>53</v>
      </c>
      <c r="AE32" s="320" t="s">
        <v>59</v>
      </c>
      <c r="AF32" s="320" t="s">
        <v>53</v>
      </c>
      <c r="AG32" s="320" t="s">
        <v>53</v>
      </c>
      <c r="AH32" s="319"/>
    </row>
    <row r="33" ht="19.2" customHeight="1" spans="1:34">
      <c r="A33" s="319"/>
      <c r="B33" s="320">
        <v>19</v>
      </c>
      <c r="C33" s="320" t="s">
        <v>100</v>
      </c>
      <c r="D33" s="320">
        <v>12351009</v>
      </c>
      <c r="E33" s="320" t="s">
        <v>70</v>
      </c>
      <c r="F33" s="320" t="s">
        <v>58</v>
      </c>
      <c r="G33" s="320" t="s">
        <v>72</v>
      </c>
      <c r="H33" s="320"/>
      <c r="I33" s="320"/>
      <c r="J33" s="320"/>
      <c r="K33" s="320"/>
      <c r="L33" s="320"/>
      <c r="M33" s="320"/>
      <c r="N33" s="320"/>
      <c r="O33" s="320"/>
      <c r="P33" s="320"/>
      <c r="Q33" s="320"/>
      <c r="R33" s="320">
        <v>15</v>
      </c>
      <c r="S33" s="320"/>
      <c r="T33" s="320">
        <v>10</v>
      </c>
      <c r="U33" s="320"/>
      <c r="V33" s="320"/>
      <c r="W33" s="329"/>
      <c r="X33" s="320" t="s">
        <v>42</v>
      </c>
      <c r="Y33" s="320"/>
      <c r="Z33" s="320">
        <f t="shared" si="1"/>
        <v>25</v>
      </c>
      <c r="AA33" s="320">
        <f t="shared" si="2"/>
        <v>7.14</v>
      </c>
      <c r="AB33" s="320" t="s">
        <v>53</v>
      </c>
      <c r="AC33" s="320" t="s">
        <v>53</v>
      </c>
      <c r="AD33" s="320" t="s">
        <v>53</v>
      </c>
      <c r="AE33" s="320" t="s">
        <v>59</v>
      </c>
      <c r="AF33" s="320" t="s">
        <v>53</v>
      </c>
      <c r="AG33" s="320" t="s">
        <v>53</v>
      </c>
      <c r="AH33" s="319"/>
    </row>
    <row r="34" ht="19.2" customHeight="1" spans="1:34">
      <c r="A34" s="319"/>
      <c r="B34" s="320">
        <v>20</v>
      </c>
      <c r="C34" s="320" t="s">
        <v>101</v>
      </c>
      <c r="D34" s="320">
        <v>12351001</v>
      </c>
      <c r="E34" s="320" t="s">
        <v>70</v>
      </c>
      <c r="F34" s="320" t="s">
        <v>71</v>
      </c>
      <c r="G34" s="320" t="s">
        <v>72</v>
      </c>
      <c r="H34" s="320"/>
      <c r="I34" s="320"/>
      <c r="J34" s="320"/>
      <c r="K34" s="320"/>
      <c r="L34" s="320"/>
      <c r="M34" s="320"/>
      <c r="N34" s="320"/>
      <c r="O34" s="320"/>
      <c r="P34" s="320"/>
      <c r="Q34" s="320"/>
      <c r="R34" s="320"/>
      <c r="S34" s="320"/>
      <c r="T34" s="320"/>
      <c r="U34" s="320"/>
      <c r="V34" s="323"/>
      <c r="W34" s="329"/>
      <c r="X34" s="320" t="s">
        <v>42</v>
      </c>
      <c r="Y34" s="320"/>
      <c r="Z34" s="320"/>
      <c r="AA34" s="320"/>
      <c r="AB34" s="320" t="s">
        <v>53</v>
      </c>
      <c r="AC34" s="320" t="s">
        <v>53</v>
      </c>
      <c r="AD34" s="320" t="s">
        <v>53</v>
      </c>
      <c r="AE34" s="320" t="s">
        <v>59</v>
      </c>
      <c r="AF34" s="320" t="s">
        <v>53</v>
      </c>
      <c r="AG34" s="320" t="s">
        <v>53</v>
      </c>
      <c r="AH34" s="319"/>
    </row>
    <row r="35" ht="19.2" customHeight="1" spans="1:34">
      <c r="A35" s="319"/>
      <c r="B35" s="320">
        <v>21</v>
      </c>
      <c r="C35" s="320" t="s">
        <v>102</v>
      </c>
      <c r="D35" s="320">
        <v>12351002</v>
      </c>
      <c r="E35" s="320" t="s">
        <v>70</v>
      </c>
      <c r="F35" s="320" t="s">
        <v>71</v>
      </c>
      <c r="G35" s="320" t="s">
        <v>72</v>
      </c>
      <c r="H35" s="320"/>
      <c r="I35" s="320"/>
      <c r="J35" s="320"/>
      <c r="K35" s="320"/>
      <c r="L35" s="320"/>
      <c r="M35" s="320"/>
      <c r="N35" s="320"/>
      <c r="O35" s="320"/>
      <c r="P35" s="320"/>
      <c r="Q35" s="320"/>
      <c r="R35" s="320"/>
      <c r="S35" s="320"/>
      <c r="T35" s="320"/>
      <c r="U35" s="320"/>
      <c r="V35" s="320"/>
      <c r="W35" s="329"/>
      <c r="X35" s="320" t="s">
        <v>42</v>
      </c>
      <c r="Y35" s="320"/>
      <c r="Z35" s="320"/>
      <c r="AA35" s="320"/>
      <c r="AB35" s="320" t="s">
        <v>53</v>
      </c>
      <c r="AC35" s="320" t="s">
        <v>53</v>
      </c>
      <c r="AD35" s="320" t="s">
        <v>53</v>
      </c>
      <c r="AE35" s="320" t="s">
        <v>59</v>
      </c>
      <c r="AF35" s="320" t="s">
        <v>53</v>
      </c>
      <c r="AG35" s="320" t="s">
        <v>53</v>
      </c>
      <c r="AH35" s="319"/>
    </row>
    <row r="36" s="270" customFormat="1" ht="19.2" customHeight="1" spans="1:34">
      <c r="A36" s="317" t="s">
        <v>103</v>
      </c>
      <c r="B36" s="318">
        <v>1</v>
      </c>
      <c r="C36" s="317" t="s">
        <v>104</v>
      </c>
      <c r="D36" s="317">
        <v>12451015</v>
      </c>
      <c r="E36" s="318" t="s">
        <v>105</v>
      </c>
      <c r="F36" s="318" t="s">
        <v>71</v>
      </c>
      <c r="G36" s="317">
        <v>188.27</v>
      </c>
      <c r="H36" s="317"/>
      <c r="I36" s="318" t="s">
        <v>52</v>
      </c>
      <c r="J36" s="318"/>
      <c r="K36" s="317"/>
      <c r="L36" s="317"/>
      <c r="M36" s="317"/>
      <c r="N36" s="318" t="s">
        <v>52</v>
      </c>
      <c r="O36" s="317"/>
      <c r="P36" s="317"/>
      <c r="Q36" s="317"/>
      <c r="R36" s="317">
        <v>30</v>
      </c>
      <c r="S36" s="317"/>
      <c r="T36" s="317">
        <v>20</v>
      </c>
      <c r="U36" s="317">
        <v>0.5</v>
      </c>
      <c r="V36" s="317">
        <v>26</v>
      </c>
      <c r="W36" s="317">
        <v>6</v>
      </c>
      <c r="X36" s="318" t="s">
        <v>42</v>
      </c>
      <c r="Y36" s="317">
        <v>228</v>
      </c>
      <c r="Z36" s="317">
        <v>82.5</v>
      </c>
      <c r="AA36" s="318">
        <f t="shared" ref="AA36:AA45" si="3">Y36+Z36</f>
        <v>310.5</v>
      </c>
      <c r="AB36" s="317" t="s">
        <v>43</v>
      </c>
      <c r="AC36" s="317" t="s">
        <v>43</v>
      </c>
      <c r="AD36" s="317" t="s">
        <v>43</v>
      </c>
      <c r="AE36" s="317" t="s">
        <v>42</v>
      </c>
      <c r="AF36" s="317" t="s">
        <v>43</v>
      </c>
      <c r="AG36" s="317" t="s">
        <v>43</v>
      </c>
      <c r="AH36" s="332"/>
    </row>
    <row r="37" ht="19.2" customHeight="1" spans="1:34">
      <c r="A37" s="319"/>
      <c r="B37" s="320">
        <v>2</v>
      </c>
      <c r="C37" s="320" t="s">
        <v>106</v>
      </c>
      <c r="D37" s="320" t="s">
        <v>107</v>
      </c>
      <c r="E37" s="320" t="s">
        <v>105</v>
      </c>
      <c r="F37" s="320" t="s">
        <v>63</v>
      </c>
      <c r="G37" s="320">
        <v>178</v>
      </c>
      <c r="H37" s="320"/>
      <c r="I37" s="320" t="s">
        <v>108</v>
      </c>
      <c r="J37" s="320"/>
      <c r="K37" s="320"/>
      <c r="L37" s="320"/>
      <c r="M37" s="320"/>
      <c r="N37" s="320"/>
      <c r="O37" s="320"/>
      <c r="P37" s="320"/>
      <c r="Q37" s="320"/>
      <c r="R37" s="320">
        <v>30</v>
      </c>
      <c r="S37" s="320"/>
      <c r="T37" s="320">
        <v>20</v>
      </c>
      <c r="U37" s="320"/>
      <c r="V37" s="320">
        <v>30</v>
      </c>
      <c r="W37" s="320">
        <v>3</v>
      </c>
      <c r="X37" s="320" t="s">
        <v>42</v>
      </c>
      <c r="Y37" s="320">
        <v>188</v>
      </c>
      <c r="Z37" s="320">
        <v>83</v>
      </c>
      <c r="AA37" s="320">
        <f t="shared" si="3"/>
        <v>271</v>
      </c>
      <c r="AB37" s="319" t="s">
        <v>43</v>
      </c>
      <c r="AC37" s="319" t="s">
        <v>43</v>
      </c>
      <c r="AD37" s="319" t="s">
        <v>43</v>
      </c>
      <c r="AE37" s="319" t="s">
        <v>42</v>
      </c>
      <c r="AF37" s="319" t="s">
        <v>43</v>
      </c>
      <c r="AG37" s="319" t="s">
        <v>43</v>
      </c>
      <c r="AH37" s="333"/>
    </row>
    <row r="38" ht="19.2" customHeight="1" spans="1:34">
      <c r="A38" s="319"/>
      <c r="B38" s="320">
        <v>3</v>
      </c>
      <c r="C38" s="320" t="s">
        <v>109</v>
      </c>
      <c r="D38" s="320">
        <v>12451010</v>
      </c>
      <c r="E38" s="320" t="s">
        <v>105</v>
      </c>
      <c r="F38" s="320" t="s">
        <v>58</v>
      </c>
      <c r="G38" s="320">
        <v>183.6</v>
      </c>
      <c r="H38" s="320"/>
      <c r="I38" s="320"/>
      <c r="J38" s="323"/>
      <c r="K38" s="323"/>
      <c r="L38" s="323"/>
      <c r="M38" s="320"/>
      <c r="N38" s="323"/>
      <c r="O38" s="323"/>
      <c r="P38" s="323"/>
      <c r="Q38" s="323"/>
      <c r="R38" s="320">
        <v>30</v>
      </c>
      <c r="S38" s="320"/>
      <c r="T38" s="320">
        <v>20</v>
      </c>
      <c r="U38" s="320"/>
      <c r="V38" s="320">
        <v>22.5</v>
      </c>
      <c r="W38" s="320"/>
      <c r="X38" s="320" t="s">
        <v>42</v>
      </c>
      <c r="Y38" s="320">
        <v>183.6</v>
      </c>
      <c r="Z38" s="320">
        <v>72.5</v>
      </c>
      <c r="AA38" s="320">
        <f t="shared" si="3"/>
        <v>256.1</v>
      </c>
      <c r="AB38" s="319" t="s">
        <v>53</v>
      </c>
      <c r="AC38" s="319" t="s">
        <v>43</v>
      </c>
      <c r="AD38" s="319" t="s">
        <v>43</v>
      </c>
      <c r="AE38" s="319" t="s">
        <v>42</v>
      </c>
      <c r="AF38" s="319" t="s">
        <v>43</v>
      </c>
      <c r="AG38" s="319" t="s">
        <v>53</v>
      </c>
      <c r="AH38" s="333"/>
    </row>
    <row r="39" ht="19.2" customHeight="1" spans="1:34">
      <c r="A39" s="319"/>
      <c r="B39" s="320">
        <v>4</v>
      </c>
      <c r="C39" s="320" t="s">
        <v>110</v>
      </c>
      <c r="D39" s="320">
        <v>12451013</v>
      </c>
      <c r="E39" s="320" t="s">
        <v>105</v>
      </c>
      <c r="F39" s="320" t="s">
        <v>111</v>
      </c>
      <c r="G39" s="320">
        <v>183</v>
      </c>
      <c r="H39" s="320"/>
      <c r="I39" s="320" t="s">
        <v>52</v>
      </c>
      <c r="J39" s="320"/>
      <c r="K39" s="320"/>
      <c r="L39" s="320"/>
      <c r="M39" s="320"/>
      <c r="N39" s="320"/>
      <c r="O39" s="320"/>
      <c r="P39" s="320"/>
      <c r="Q39" s="320"/>
      <c r="R39" s="320">
        <v>12.5</v>
      </c>
      <c r="S39" s="320"/>
      <c r="T39" s="320">
        <v>10</v>
      </c>
      <c r="U39" s="320"/>
      <c r="V39" s="320"/>
      <c r="W39" s="320"/>
      <c r="X39" s="320" t="s">
        <v>42</v>
      </c>
      <c r="Y39" s="320">
        <v>208</v>
      </c>
      <c r="Z39" s="320">
        <v>22.5</v>
      </c>
      <c r="AA39" s="320">
        <f t="shared" si="3"/>
        <v>230.5</v>
      </c>
      <c r="AB39" s="319" t="s">
        <v>43</v>
      </c>
      <c r="AC39" s="319" t="s">
        <v>43</v>
      </c>
      <c r="AD39" s="319" t="s">
        <v>43</v>
      </c>
      <c r="AE39" s="319" t="s">
        <v>42</v>
      </c>
      <c r="AF39" s="319" t="s">
        <v>43</v>
      </c>
      <c r="AG39" s="319" t="s">
        <v>43</v>
      </c>
      <c r="AH39" s="333"/>
    </row>
    <row r="40" ht="19.2" customHeight="1" spans="1:34">
      <c r="A40" s="319"/>
      <c r="B40" s="320">
        <v>5</v>
      </c>
      <c r="C40" s="320" t="s">
        <v>112</v>
      </c>
      <c r="D40" s="320" t="s">
        <v>113</v>
      </c>
      <c r="E40" s="320" t="s">
        <v>105</v>
      </c>
      <c r="F40" s="320" t="s">
        <v>71</v>
      </c>
      <c r="G40" s="321" t="s">
        <v>114</v>
      </c>
      <c r="H40" s="320"/>
      <c r="I40" s="320" t="s">
        <v>115</v>
      </c>
      <c r="J40" s="320"/>
      <c r="K40" s="320"/>
      <c r="L40" s="320"/>
      <c r="M40" s="320"/>
      <c r="N40" s="320"/>
      <c r="O40" s="320"/>
      <c r="P40" s="320"/>
      <c r="Q40" s="320"/>
      <c r="R40" s="320"/>
      <c r="S40" s="320"/>
      <c r="T40" s="320"/>
      <c r="U40" s="320"/>
      <c r="V40" s="320"/>
      <c r="W40" s="320"/>
      <c r="X40" s="320" t="s">
        <v>42</v>
      </c>
      <c r="Y40" s="320">
        <v>215.55</v>
      </c>
      <c r="Z40" s="320">
        <v>0</v>
      </c>
      <c r="AA40" s="320">
        <f t="shared" si="3"/>
        <v>215.55</v>
      </c>
      <c r="AB40" s="319" t="s">
        <v>43</v>
      </c>
      <c r="AC40" s="320" t="s">
        <v>53</v>
      </c>
      <c r="AD40" s="319" t="s">
        <v>43</v>
      </c>
      <c r="AE40" s="319" t="s">
        <v>42</v>
      </c>
      <c r="AF40" s="319" t="s">
        <v>43</v>
      </c>
      <c r="AG40" s="319" t="s">
        <v>53</v>
      </c>
      <c r="AH40" s="333"/>
    </row>
    <row r="41" ht="19.2" customHeight="1" spans="1:34">
      <c r="A41" s="319"/>
      <c r="B41" s="320">
        <v>6</v>
      </c>
      <c r="C41" s="320" t="s">
        <v>116</v>
      </c>
      <c r="D41" s="320">
        <v>12451008</v>
      </c>
      <c r="E41" s="320" t="s">
        <v>105</v>
      </c>
      <c r="F41" s="320" t="s">
        <v>40</v>
      </c>
      <c r="G41" s="320">
        <v>187</v>
      </c>
      <c r="H41" s="320"/>
      <c r="I41" s="320" t="s">
        <v>52</v>
      </c>
      <c r="J41" s="320"/>
      <c r="K41" s="320"/>
      <c r="L41" s="320"/>
      <c r="M41" s="320"/>
      <c r="N41" s="320"/>
      <c r="O41" s="320"/>
      <c r="P41" s="320"/>
      <c r="Q41" s="320"/>
      <c r="R41" s="320"/>
      <c r="S41" s="320"/>
      <c r="T41" s="320"/>
      <c r="U41" s="320"/>
      <c r="V41" s="320"/>
      <c r="W41" s="319">
        <v>2</v>
      </c>
      <c r="X41" s="320" t="s">
        <v>42</v>
      </c>
      <c r="Y41" s="320">
        <v>212</v>
      </c>
      <c r="Z41" s="320"/>
      <c r="AA41" s="320">
        <f t="shared" si="3"/>
        <v>212</v>
      </c>
      <c r="AB41" s="319" t="s">
        <v>43</v>
      </c>
      <c r="AC41" s="320" t="s">
        <v>53</v>
      </c>
      <c r="AD41" s="319" t="s">
        <v>53</v>
      </c>
      <c r="AE41" s="319" t="s">
        <v>59</v>
      </c>
      <c r="AF41" s="319" t="s">
        <v>53</v>
      </c>
      <c r="AG41" s="319" t="s">
        <v>53</v>
      </c>
      <c r="AH41" s="333"/>
    </row>
    <row r="42" ht="19.2" customHeight="1" spans="1:34">
      <c r="A42" s="319"/>
      <c r="B42" s="320">
        <v>7</v>
      </c>
      <c r="C42" s="320" t="s">
        <v>117</v>
      </c>
      <c r="D42" s="320">
        <v>12451022</v>
      </c>
      <c r="E42" s="320" t="s">
        <v>105</v>
      </c>
      <c r="F42" s="320" t="s">
        <v>71</v>
      </c>
      <c r="G42" s="320">
        <v>170</v>
      </c>
      <c r="H42" s="320"/>
      <c r="I42" s="320" t="s">
        <v>52</v>
      </c>
      <c r="J42" s="320"/>
      <c r="K42" s="320"/>
      <c r="L42" s="320"/>
      <c r="M42" s="320"/>
      <c r="N42" s="320"/>
      <c r="O42" s="320"/>
      <c r="P42" s="320"/>
      <c r="Q42" s="320"/>
      <c r="R42" s="320">
        <v>5</v>
      </c>
      <c r="S42" s="320"/>
      <c r="T42" s="320">
        <v>10.5</v>
      </c>
      <c r="U42" s="320"/>
      <c r="V42" s="320"/>
      <c r="W42" s="320"/>
      <c r="X42" s="320" t="s">
        <v>42</v>
      </c>
      <c r="Y42" s="320">
        <v>195</v>
      </c>
      <c r="Z42" s="320">
        <v>15.5</v>
      </c>
      <c r="AA42" s="320">
        <f t="shared" si="3"/>
        <v>210.5</v>
      </c>
      <c r="AB42" s="319" t="s">
        <v>53</v>
      </c>
      <c r="AC42" s="320" t="s">
        <v>53</v>
      </c>
      <c r="AD42" s="319" t="s">
        <v>53</v>
      </c>
      <c r="AE42" s="319" t="s">
        <v>59</v>
      </c>
      <c r="AF42" s="319" t="s">
        <v>53</v>
      </c>
      <c r="AG42" s="319" t="s">
        <v>53</v>
      </c>
      <c r="AH42" s="333"/>
    </row>
    <row r="43" ht="19.2" customHeight="1" spans="1:34">
      <c r="A43" s="319"/>
      <c r="B43" s="320">
        <v>8</v>
      </c>
      <c r="C43" s="320" t="s">
        <v>118</v>
      </c>
      <c r="D43" s="320">
        <v>12451020</v>
      </c>
      <c r="E43" s="320" t="s">
        <v>105</v>
      </c>
      <c r="F43" s="320" t="s">
        <v>71</v>
      </c>
      <c r="G43" s="320">
        <v>165</v>
      </c>
      <c r="H43" s="320"/>
      <c r="I43" s="320"/>
      <c r="J43" s="320"/>
      <c r="K43" s="320"/>
      <c r="L43" s="320"/>
      <c r="M43" s="320">
        <v>1</v>
      </c>
      <c r="N43" s="320"/>
      <c r="O43" s="320"/>
      <c r="P43" s="320"/>
      <c r="Q43" s="320"/>
      <c r="R43" s="320"/>
      <c r="S43" s="320"/>
      <c r="T43" s="320">
        <v>20</v>
      </c>
      <c r="U43" s="320"/>
      <c r="V43" s="320"/>
      <c r="W43" s="320"/>
      <c r="X43" s="320" t="s">
        <v>42</v>
      </c>
      <c r="Y43" s="320">
        <v>166</v>
      </c>
      <c r="Z43" s="320">
        <v>20</v>
      </c>
      <c r="AA43" s="320">
        <f t="shared" si="3"/>
        <v>186</v>
      </c>
      <c r="AB43" s="319" t="s">
        <v>53</v>
      </c>
      <c r="AC43" s="320" t="s">
        <v>53</v>
      </c>
      <c r="AD43" s="319" t="s">
        <v>53</v>
      </c>
      <c r="AE43" s="320" t="s">
        <v>59</v>
      </c>
      <c r="AF43" s="319" t="s">
        <v>53</v>
      </c>
      <c r="AG43" s="319" t="s">
        <v>53</v>
      </c>
      <c r="AH43" s="333"/>
    </row>
    <row r="44" ht="19.2" customHeight="1" spans="1:34">
      <c r="A44" s="319"/>
      <c r="B44" s="320">
        <v>9</v>
      </c>
      <c r="C44" s="320" t="s">
        <v>119</v>
      </c>
      <c r="D44" s="320">
        <v>12451018</v>
      </c>
      <c r="E44" s="320" t="s">
        <v>105</v>
      </c>
      <c r="F44" s="320" t="s">
        <v>58</v>
      </c>
      <c r="G44" s="320">
        <v>174</v>
      </c>
      <c r="H44" s="320"/>
      <c r="I44" s="320"/>
      <c r="J44" s="320"/>
      <c r="K44" s="320"/>
      <c r="L44" s="320"/>
      <c r="M44" s="320"/>
      <c r="N44" s="320"/>
      <c r="O44" s="320"/>
      <c r="P44" s="320"/>
      <c r="Q44" s="320"/>
      <c r="R44" s="320"/>
      <c r="S44" s="320"/>
      <c r="T44" s="320"/>
      <c r="U44" s="320"/>
      <c r="V44" s="320"/>
      <c r="W44" s="320"/>
      <c r="X44" s="320" t="s">
        <v>42</v>
      </c>
      <c r="Y44" s="320">
        <v>174</v>
      </c>
      <c r="Z44" s="320">
        <v>0</v>
      </c>
      <c r="AA44" s="320">
        <f t="shared" si="3"/>
        <v>174</v>
      </c>
      <c r="AB44" s="319" t="s">
        <v>53</v>
      </c>
      <c r="AC44" s="320" t="s">
        <v>53</v>
      </c>
      <c r="AD44" s="319" t="s">
        <v>53</v>
      </c>
      <c r="AE44" s="320" t="s">
        <v>59</v>
      </c>
      <c r="AF44" s="319" t="s">
        <v>53</v>
      </c>
      <c r="AG44" s="319" t="s">
        <v>53</v>
      </c>
      <c r="AH44" s="333"/>
    </row>
    <row r="45" ht="19.2" customHeight="1" spans="1:34">
      <c r="A45" s="319"/>
      <c r="B45" s="320">
        <v>10</v>
      </c>
      <c r="C45" s="319" t="s">
        <v>120</v>
      </c>
      <c r="D45" s="319">
        <v>12451007</v>
      </c>
      <c r="E45" s="320" t="s">
        <v>105</v>
      </c>
      <c r="F45" s="319" t="s">
        <v>71</v>
      </c>
      <c r="G45" s="319">
        <v>167</v>
      </c>
      <c r="H45" s="319"/>
      <c r="I45" s="319" t="s">
        <v>121</v>
      </c>
      <c r="J45" s="319"/>
      <c r="K45" s="319"/>
      <c r="L45" s="319"/>
      <c r="M45" s="319"/>
      <c r="N45" s="319"/>
      <c r="O45" s="319"/>
      <c r="P45" s="319"/>
      <c r="Q45" s="319"/>
      <c r="R45" s="319"/>
      <c r="S45" s="319"/>
      <c r="T45" s="319"/>
      <c r="U45" s="319"/>
      <c r="V45" s="319"/>
      <c r="W45" s="319"/>
      <c r="X45" s="319" t="s">
        <v>42</v>
      </c>
      <c r="Y45" s="319">
        <v>169.5</v>
      </c>
      <c r="Z45" s="319">
        <v>0</v>
      </c>
      <c r="AA45" s="320">
        <f t="shared" si="3"/>
        <v>169.5</v>
      </c>
      <c r="AB45" s="319" t="s">
        <v>53</v>
      </c>
      <c r="AC45" s="320" t="s">
        <v>53</v>
      </c>
      <c r="AD45" s="319" t="s">
        <v>53</v>
      </c>
      <c r="AE45" s="319" t="s">
        <v>59</v>
      </c>
      <c r="AF45" s="319" t="s">
        <v>53</v>
      </c>
      <c r="AG45" s="319" t="s">
        <v>53</v>
      </c>
      <c r="AH45" s="334"/>
    </row>
    <row r="46" s="270" customFormat="1" ht="19.2" customHeight="1" spans="1:34">
      <c r="A46" s="317"/>
      <c r="B46" s="318">
        <v>1</v>
      </c>
      <c r="C46" s="318" t="s">
        <v>122</v>
      </c>
      <c r="D46" s="318">
        <v>12451011</v>
      </c>
      <c r="E46" s="318" t="s">
        <v>105</v>
      </c>
      <c r="F46" s="318" t="s">
        <v>63</v>
      </c>
      <c r="G46" s="318" t="s">
        <v>123</v>
      </c>
      <c r="H46" s="318"/>
      <c r="I46" s="318" t="s">
        <v>124</v>
      </c>
      <c r="J46" s="318"/>
      <c r="K46" s="318"/>
      <c r="L46" s="318"/>
      <c r="M46" s="318"/>
      <c r="N46" s="318"/>
      <c r="O46" s="318" t="s">
        <v>125</v>
      </c>
      <c r="P46" s="318"/>
      <c r="Q46" s="318"/>
      <c r="R46" s="318">
        <v>15</v>
      </c>
      <c r="S46" s="318"/>
      <c r="T46" s="318">
        <v>20</v>
      </c>
      <c r="U46" s="318"/>
      <c r="V46" s="318">
        <v>25</v>
      </c>
      <c r="W46" s="318"/>
      <c r="X46" s="318" t="s">
        <v>42</v>
      </c>
      <c r="Y46" s="318">
        <v>62.5</v>
      </c>
      <c r="Z46" s="318">
        <v>60</v>
      </c>
      <c r="AA46" s="318">
        <f t="shared" ref="AA46:AA54" si="4">Y46+Z46*80/280</f>
        <v>79.6428571428571</v>
      </c>
      <c r="AB46" s="318" t="s">
        <v>43</v>
      </c>
      <c r="AC46" s="318" t="s">
        <v>43</v>
      </c>
      <c r="AD46" s="318" t="s">
        <v>43</v>
      </c>
      <c r="AE46" s="318" t="s">
        <v>42</v>
      </c>
      <c r="AF46" s="318" t="s">
        <v>43</v>
      </c>
      <c r="AG46" s="318" t="s">
        <v>43</v>
      </c>
      <c r="AH46" s="317"/>
    </row>
    <row r="47" ht="19.2" customHeight="1" spans="1:34">
      <c r="A47" s="319"/>
      <c r="B47" s="320">
        <v>2</v>
      </c>
      <c r="C47" s="320" t="s">
        <v>126</v>
      </c>
      <c r="D47" s="320">
        <v>12451004</v>
      </c>
      <c r="E47" s="320" t="s">
        <v>105</v>
      </c>
      <c r="F47" s="320" t="s">
        <v>71</v>
      </c>
      <c r="G47" s="320" t="s">
        <v>123</v>
      </c>
      <c r="H47" s="320"/>
      <c r="I47" s="320" t="s">
        <v>127</v>
      </c>
      <c r="J47" s="320"/>
      <c r="K47" s="320"/>
      <c r="L47" s="320"/>
      <c r="M47" s="320"/>
      <c r="N47" s="320"/>
      <c r="O47" s="320"/>
      <c r="P47" s="320"/>
      <c r="Q47" s="320"/>
      <c r="R47" s="320">
        <v>30</v>
      </c>
      <c r="S47" s="320"/>
      <c r="T47" s="320">
        <v>20</v>
      </c>
      <c r="U47" s="320"/>
      <c r="V47" s="320">
        <v>26.5</v>
      </c>
      <c r="W47" s="320" t="s">
        <v>128</v>
      </c>
      <c r="X47" s="320" t="s">
        <v>42</v>
      </c>
      <c r="Y47" s="320">
        <v>45</v>
      </c>
      <c r="Z47" s="320">
        <v>78.5</v>
      </c>
      <c r="AA47" s="320">
        <f t="shared" si="4"/>
        <v>67.4285714285714</v>
      </c>
      <c r="AB47" s="320" t="s">
        <v>43</v>
      </c>
      <c r="AC47" s="320" t="s">
        <v>43</v>
      </c>
      <c r="AD47" s="320" t="s">
        <v>43</v>
      </c>
      <c r="AE47" s="320" t="s">
        <v>42</v>
      </c>
      <c r="AF47" s="320" t="s">
        <v>43</v>
      </c>
      <c r="AG47" s="320" t="s">
        <v>43</v>
      </c>
      <c r="AH47" s="319"/>
    </row>
    <row r="48" ht="19.2" customHeight="1" spans="1:34">
      <c r="A48" s="319"/>
      <c r="B48" s="320">
        <v>3</v>
      </c>
      <c r="C48" s="320" t="s">
        <v>129</v>
      </c>
      <c r="D48" s="320">
        <v>12451005</v>
      </c>
      <c r="E48" s="320" t="s">
        <v>105</v>
      </c>
      <c r="F48" s="320" t="s">
        <v>63</v>
      </c>
      <c r="G48" s="320" t="s">
        <v>123</v>
      </c>
      <c r="H48" s="320"/>
      <c r="I48" s="320" t="s">
        <v>130</v>
      </c>
      <c r="J48" s="320"/>
      <c r="K48" s="320"/>
      <c r="L48" s="320"/>
      <c r="M48" s="320"/>
      <c r="N48" s="320"/>
      <c r="O48" s="320"/>
      <c r="P48" s="320"/>
      <c r="Q48" s="320"/>
      <c r="R48" s="320">
        <v>15</v>
      </c>
      <c r="S48" s="320"/>
      <c r="T48" s="320">
        <v>10</v>
      </c>
      <c r="U48" s="320"/>
      <c r="V48" s="320"/>
      <c r="W48" s="320"/>
      <c r="X48" s="320" t="s">
        <v>42</v>
      </c>
      <c r="Y48" s="320">
        <v>60</v>
      </c>
      <c r="Z48" s="320">
        <v>25</v>
      </c>
      <c r="AA48" s="320">
        <f t="shared" si="4"/>
        <v>67.1428571428571</v>
      </c>
      <c r="AB48" s="320" t="s">
        <v>43</v>
      </c>
      <c r="AC48" s="320" t="s">
        <v>53</v>
      </c>
      <c r="AD48" s="320" t="s">
        <v>43</v>
      </c>
      <c r="AE48" s="320" t="s">
        <v>42</v>
      </c>
      <c r="AF48" s="320" t="s">
        <v>43</v>
      </c>
      <c r="AG48" s="320" t="s">
        <v>53</v>
      </c>
      <c r="AH48" s="319"/>
    </row>
    <row r="49" ht="19.2" customHeight="1" spans="1:34">
      <c r="A49" s="319"/>
      <c r="B49" s="320">
        <v>4</v>
      </c>
      <c r="C49" s="320" t="s">
        <v>131</v>
      </c>
      <c r="D49" s="320">
        <v>12451019</v>
      </c>
      <c r="E49" s="320" t="s">
        <v>105</v>
      </c>
      <c r="F49" s="320" t="s">
        <v>71</v>
      </c>
      <c r="G49" s="320" t="s">
        <v>123</v>
      </c>
      <c r="H49" s="320"/>
      <c r="I49" s="320" t="s">
        <v>132</v>
      </c>
      <c r="J49" s="320"/>
      <c r="K49" s="320"/>
      <c r="L49" s="320"/>
      <c r="M49" s="320"/>
      <c r="N49" s="320"/>
      <c r="O49" s="320"/>
      <c r="P49" s="320"/>
      <c r="Q49" s="320"/>
      <c r="R49" s="320"/>
      <c r="S49" s="320"/>
      <c r="T49" s="320"/>
      <c r="U49" s="320"/>
      <c r="V49" s="320"/>
      <c r="W49" s="320"/>
      <c r="X49" s="320" t="s">
        <v>42</v>
      </c>
      <c r="Y49" s="320">
        <v>57.5</v>
      </c>
      <c r="Z49" s="320"/>
      <c r="AA49" s="320">
        <f t="shared" si="4"/>
        <v>57.5</v>
      </c>
      <c r="AB49" s="320" t="s">
        <v>43</v>
      </c>
      <c r="AC49" s="320" t="s">
        <v>53</v>
      </c>
      <c r="AD49" s="320" t="s">
        <v>43</v>
      </c>
      <c r="AE49" s="320" t="s">
        <v>42</v>
      </c>
      <c r="AF49" s="320" t="s">
        <v>43</v>
      </c>
      <c r="AG49" s="320" t="s">
        <v>53</v>
      </c>
      <c r="AH49" s="319"/>
    </row>
    <row r="50" ht="19.2" customHeight="1" spans="1:34">
      <c r="A50" s="319"/>
      <c r="B50" s="320">
        <v>5</v>
      </c>
      <c r="C50" s="320" t="s">
        <v>133</v>
      </c>
      <c r="D50" s="320">
        <v>12451002</v>
      </c>
      <c r="E50" s="320" t="s">
        <v>105</v>
      </c>
      <c r="F50" s="320" t="s">
        <v>63</v>
      </c>
      <c r="G50" s="320" t="s">
        <v>123</v>
      </c>
      <c r="H50" s="320"/>
      <c r="I50" s="320" t="s">
        <v>115</v>
      </c>
      <c r="J50" s="320"/>
      <c r="K50" s="320"/>
      <c r="L50" s="320"/>
      <c r="M50" s="320"/>
      <c r="N50" s="320"/>
      <c r="O50" s="320" t="s">
        <v>134</v>
      </c>
      <c r="P50" s="320">
        <v>0</v>
      </c>
      <c r="Q50" s="320"/>
      <c r="R50" s="320" t="s">
        <v>135</v>
      </c>
      <c r="S50" s="320"/>
      <c r="T50" s="320"/>
      <c r="U50" s="320"/>
      <c r="V50" s="320"/>
      <c r="W50" s="320">
        <v>2</v>
      </c>
      <c r="X50" s="320" t="s">
        <v>42</v>
      </c>
      <c r="Y50" s="320">
        <v>40</v>
      </c>
      <c r="Z50" s="320">
        <v>32.5</v>
      </c>
      <c r="AA50" s="320">
        <f t="shared" si="4"/>
        <v>49.2857142857143</v>
      </c>
      <c r="AB50" s="320" t="s">
        <v>53</v>
      </c>
      <c r="AC50" s="320" t="s">
        <v>43</v>
      </c>
      <c r="AD50" s="320" t="s">
        <v>53</v>
      </c>
      <c r="AE50" s="320" t="s">
        <v>59</v>
      </c>
      <c r="AF50" s="320" t="s">
        <v>53</v>
      </c>
      <c r="AG50" s="320" t="s">
        <v>53</v>
      </c>
      <c r="AH50" s="319"/>
    </row>
    <row r="51" ht="19.2" customHeight="1" spans="1:34">
      <c r="A51" s="319"/>
      <c r="B51" s="320">
        <v>6</v>
      </c>
      <c r="C51" s="320" t="s">
        <v>136</v>
      </c>
      <c r="D51" s="320">
        <v>12451001</v>
      </c>
      <c r="E51" s="320" t="s">
        <v>105</v>
      </c>
      <c r="F51" s="320" t="s">
        <v>63</v>
      </c>
      <c r="G51" s="320" t="s">
        <v>123</v>
      </c>
      <c r="H51" s="320"/>
      <c r="I51" s="320" t="s">
        <v>52</v>
      </c>
      <c r="J51" s="320"/>
      <c r="K51" s="320"/>
      <c r="L51" s="320"/>
      <c r="M51" s="320"/>
      <c r="N51" s="320"/>
      <c r="O51" s="320" t="s">
        <v>134</v>
      </c>
      <c r="P51" s="320"/>
      <c r="Q51" s="320"/>
      <c r="R51" s="320">
        <v>30</v>
      </c>
      <c r="S51" s="320"/>
      <c r="T51" s="320">
        <v>20</v>
      </c>
      <c r="U51" s="320"/>
      <c r="V51" s="320">
        <v>15</v>
      </c>
      <c r="W51" s="320">
        <v>2</v>
      </c>
      <c r="X51" s="320" t="s">
        <v>42</v>
      </c>
      <c r="Y51" s="320">
        <v>27</v>
      </c>
      <c r="Z51" s="320">
        <v>67</v>
      </c>
      <c r="AA51" s="320">
        <f t="shared" si="4"/>
        <v>46.1428571428571</v>
      </c>
      <c r="AB51" s="320" t="s">
        <v>53</v>
      </c>
      <c r="AC51" s="320" t="s">
        <v>43</v>
      </c>
      <c r="AD51" s="320" t="s">
        <v>53</v>
      </c>
      <c r="AE51" s="320" t="s">
        <v>59</v>
      </c>
      <c r="AF51" s="320" t="s">
        <v>53</v>
      </c>
      <c r="AG51" s="320" t="s">
        <v>53</v>
      </c>
      <c r="AH51" s="319"/>
    </row>
    <row r="52" ht="28.8" customHeight="1" spans="1:34">
      <c r="A52" s="319"/>
      <c r="B52" s="320">
        <v>7</v>
      </c>
      <c r="C52" s="320" t="s">
        <v>137</v>
      </c>
      <c r="D52" s="320">
        <v>12451006</v>
      </c>
      <c r="E52" s="320" t="s">
        <v>105</v>
      </c>
      <c r="F52" s="320" t="s">
        <v>63</v>
      </c>
      <c r="G52" s="320" t="s">
        <v>123</v>
      </c>
      <c r="H52" s="320"/>
      <c r="I52" s="320"/>
      <c r="J52" s="320" t="s">
        <v>138</v>
      </c>
      <c r="K52" s="320"/>
      <c r="L52" s="320"/>
      <c r="M52" s="320" t="s">
        <v>52</v>
      </c>
      <c r="N52" s="320" t="s">
        <v>139</v>
      </c>
      <c r="O52" s="320" t="s">
        <v>134</v>
      </c>
      <c r="P52" s="320"/>
      <c r="Q52" s="320"/>
      <c r="R52" s="320"/>
      <c r="S52" s="320"/>
      <c r="T52" s="320"/>
      <c r="U52" s="320"/>
      <c r="V52" s="320"/>
      <c r="W52" s="320"/>
      <c r="X52" s="320" t="s">
        <v>42</v>
      </c>
      <c r="Y52" s="320">
        <v>40</v>
      </c>
      <c r="Z52" s="320"/>
      <c r="AA52" s="320">
        <f t="shared" si="4"/>
        <v>40</v>
      </c>
      <c r="AB52" s="320" t="s">
        <v>53</v>
      </c>
      <c r="AC52" s="320" t="s">
        <v>53</v>
      </c>
      <c r="AD52" s="320" t="s">
        <v>53</v>
      </c>
      <c r="AE52" s="320" t="s">
        <v>59</v>
      </c>
      <c r="AF52" s="320" t="s">
        <v>53</v>
      </c>
      <c r="AG52" s="320" t="s">
        <v>53</v>
      </c>
      <c r="AH52" s="319"/>
    </row>
    <row r="53" ht="19.2" customHeight="1" spans="1:34">
      <c r="A53" s="319"/>
      <c r="B53" s="320">
        <v>8</v>
      </c>
      <c r="C53" s="320" t="s">
        <v>140</v>
      </c>
      <c r="D53" s="320">
        <v>12451017</v>
      </c>
      <c r="E53" s="320" t="s">
        <v>105</v>
      </c>
      <c r="F53" s="320" t="s">
        <v>63</v>
      </c>
      <c r="G53" s="320" t="s">
        <v>123</v>
      </c>
      <c r="H53" s="320"/>
      <c r="I53" s="320"/>
      <c r="J53" s="320"/>
      <c r="K53" s="320"/>
      <c r="L53" s="320"/>
      <c r="M53" s="320"/>
      <c r="N53" s="320"/>
      <c r="O53" s="320"/>
      <c r="P53" s="320"/>
      <c r="Q53" s="320"/>
      <c r="R53" s="320">
        <v>15</v>
      </c>
      <c r="S53" s="320"/>
      <c r="T53" s="320">
        <v>20</v>
      </c>
      <c r="U53" s="320">
        <v>0.5</v>
      </c>
      <c r="V53" s="320"/>
      <c r="W53" s="320">
        <v>5</v>
      </c>
      <c r="X53" s="320" t="s">
        <v>42</v>
      </c>
      <c r="Y53" s="320"/>
      <c r="Z53" s="320">
        <v>40.5</v>
      </c>
      <c r="AA53" s="320">
        <f t="shared" si="4"/>
        <v>11.5714285714286</v>
      </c>
      <c r="AB53" s="320" t="s">
        <v>53</v>
      </c>
      <c r="AC53" s="320" t="s">
        <v>43</v>
      </c>
      <c r="AD53" s="320" t="s">
        <v>53</v>
      </c>
      <c r="AE53" s="320" t="s">
        <v>59</v>
      </c>
      <c r="AF53" s="320" t="s">
        <v>53</v>
      </c>
      <c r="AG53" s="320" t="s">
        <v>53</v>
      </c>
      <c r="AH53" s="319"/>
    </row>
    <row r="54" ht="48" customHeight="1" spans="1:34">
      <c r="A54" s="319"/>
      <c r="B54" s="320">
        <v>9</v>
      </c>
      <c r="C54" s="320" t="s">
        <v>141</v>
      </c>
      <c r="D54" s="320">
        <v>12451003</v>
      </c>
      <c r="E54" s="320" t="s">
        <v>105</v>
      </c>
      <c r="F54" s="320" t="s">
        <v>63</v>
      </c>
      <c r="G54" s="320"/>
      <c r="H54" s="320"/>
      <c r="I54" s="320"/>
      <c r="J54" s="320" t="s">
        <v>142</v>
      </c>
      <c r="K54" s="320"/>
      <c r="L54" s="320"/>
      <c r="M54" s="320"/>
      <c r="N54" s="320"/>
      <c r="O54" s="320"/>
      <c r="P54" s="320"/>
      <c r="Q54" s="320"/>
      <c r="R54" s="320"/>
      <c r="S54" s="320"/>
      <c r="T54" s="320"/>
      <c r="U54" s="320"/>
      <c r="V54" s="320"/>
      <c r="W54" s="320" t="s">
        <v>143</v>
      </c>
      <c r="X54" s="320" t="s">
        <v>42</v>
      </c>
      <c r="Y54" s="320">
        <v>10</v>
      </c>
      <c r="Z54" s="320">
        <v>3</v>
      </c>
      <c r="AA54" s="320">
        <f t="shared" si="4"/>
        <v>10.8571428571429</v>
      </c>
      <c r="AB54" s="320" t="s">
        <v>53</v>
      </c>
      <c r="AC54" s="320" t="s">
        <v>53</v>
      </c>
      <c r="AD54" s="320" t="s">
        <v>53</v>
      </c>
      <c r="AE54" s="320" t="s">
        <v>59</v>
      </c>
      <c r="AF54" s="320" t="s">
        <v>53</v>
      </c>
      <c r="AG54" s="320" t="s">
        <v>53</v>
      </c>
      <c r="AH54" s="319"/>
    </row>
    <row r="55" ht="19.2" customHeight="1" spans="1:34">
      <c r="A55" s="319"/>
      <c r="B55" s="320">
        <v>10</v>
      </c>
      <c r="C55" s="319" t="s">
        <v>144</v>
      </c>
      <c r="D55" s="319">
        <v>12451021</v>
      </c>
      <c r="E55" s="320" t="s">
        <v>105</v>
      </c>
      <c r="F55" s="320" t="s">
        <v>63</v>
      </c>
      <c r="G55" s="319"/>
      <c r="H55" s="319"/>
      <c r="I55" s="319"/>
      <c r="J55" s="319"/>
      <c r="K55" s="319"/>
      <c r="L55" s="319"/>
      <c r="M55" s="319"/>
      <c r="N55" s="319"/>
      <c r="O55" s="319"/>
      <c r="P55" s="319"/>
      <c r="Q55" s="319"/>
      <c r="R55" s="319"/>
      <c r="S55" s="319"/>
      <c r="T55" s="319"/>
      <c r="U55" s="319"/>
      <c r="V55" s="319"/>
      <c r="W55" s="319"/>
      <c r="X55" s="319" t="s">
        <v>42</v>
      </c>
      <c r="Y55" s="319"/>
      <c r="Z55" s="319"/>
      <c r="AA55" s="319"/>
      <c r="AB55" s="320" t="s">
        <v>53</v>
      </c>
      <c r="AC55" s="320" t="s">
        <v>53</v>
      </c>
      <c r="AD55" s="320" t="s">
        <v>53</v>
      </c>
      <c r="AE55" s="320" t="s">
        <v>59</v>
      </c>
      <c r="AF55" s="320" t="s">
        <v>53</v>
      </c>
      <c r="AG55" s="320" t="s">
        <v>53</v>
      </c>
      <c r="AH55" s="332" t="s">
        <v>145</v>
      </c>
    </row>
    <row r="56" ht="19.2" customHeight="1" spans="1:34">
      <c r="A56" s="319"/>
      <c r="B56" s="320">
        <v>11</v>
      </c>
      <c r="C56" s="320" t="s">
        <v>146</v>
      </c>
      <c r="D56" s="320">
        <v>12451016</v>
      </c>
      <c r="E56" s="320" t="s">
        <v>105</v>
      </c>
      <c r="F56" s="320" t="s">
        <v>63</v>
      </c>
      <c r="G56" s="320"/>
      <c r="H56" s="320"/>
      <c r="I56" s="320"/>
      <c r="J56" s="320"/>
      <c r="K56" s="320"/>
      <c r="L56" s="320"/>
      <c r="M56" s="320"/>
      <c r="N56" s="320"/>
      <c r="O56" s="320"/>
      <c r="P56" s="320"/>
      <c r="Q56" s="320"/>
      <c r="R56" s="320"/>
      <c r="S56" s="320"/>
      <c r="T56" s="320"/>
      <c r="U56" s="320"/>
      <c r="V56" s="320"/>
      <c r="W56" s="320"/>
      <c r="X56" s="320" t="s">
        <v>42</v>
      </c>
      <c r="Y56" s="320"/>
      <c r="Z56" s="320"/>
      <c r="AA56" s="320"/>
      <c r="AB56" s="320" t="s">
        <v>53</v>
      </c>
      <c r="AC56" s="320" t="s">
        <v>53</v>
      </c>
      <c r="AD56" s="320" t="s">
        <v>53</v>
      </c>
      <c r="AE56" s="320" t="s">
        <v>59</v>
      </c>
      <c r="AF56" s="320" t="s">
        <v>53</v>
      </c>
      <c r="AG56" s="320" t="s">
        <v>53</v>
      </c>
      <c r="AH56" s="333"/>
    </row>
    <row r="57" ht="19.2" customHeight="1" spans="1:34">
      <c r="A57" s="319"/>
      <c r="B57" s="320">
        <v>12</v>
      </c>
      <c r="C57" s="319" t="s">
        <v>147</v>
      </c>
      <c r="D57" s="319">
        <v>12451014</v>
      </c>
      <c r="E57" s="320" t="s">
        <v>105</v>
      </c>
      <c r="F57" s="319"/>
      <c r="G57" s="319"/>
      <c r="H57" s="319"/>
      <c r="I57" s="319"/>
      <c r="J57" s="319"/>
      <c r="K57" s="319"/>
      <c r="L57" s="319"/>
      <c r="M57" s="319"/>
      <c r="N57" s="319"/>
      <c r="O57" s="319"/>
      <c r="P57" s="319"/>
      <c r="Q57" s="319"/>
      <c r="R57" s="319"/>
      <c r="S57" s="319"/>
      <c r="T57" s="319"/>
      <c r="U57" s="319"/>
      <c r="V57" s="319"/>
      <c r="W57" s="319"/>
      <c r="X57" s="319" t="s">
        <v>42</v>
      </c>
      <c r="Y57" s="319"/>
      <c r="Z57" s="319"/>
      <c r="AA57" s="319"/>
      <c r="AB57" s="320" t="s">
        <v>53</v>
      </c>
      <c r="AC57" s="320" t="s">
        <v>53</v>
      </c>
      <c r="AD57" s="320" t="s">
        <v>53</v>
      </c>
      <c r="AE57" s="320" t="s">
        <v>59</v>
      </c>
      <c r="AF57" s="320" t="s">
        <v>53</v>
      </c>
      <c r="AG57" s="320" t="s">
        <v>53</v>
      </c>
      <c r="AH57" s="334"/>
    </row>
    <row r="58" s="270" customFormat="1" ht="76.8" customHeight="1" spans="1:34">
      <c r="A58" s="317"/>
      <c r="B58" s="318">
        <v>1</v>
      </c>
      <c r="C58" s="318" t="s">
        <v>148</v>
      </c>
      <c r="D58" s="318" t="s">
        <v>149</v>
      </c>
      <c r="E58" s="318" t="s">
        <v>150</v>
      </c>
      <c r="F58" s="318" t="s">
        <v>78</v>
      </c>
      <c r="G58" s="318"/>
      <c r="H58" s="318" t="s">
        <v>151</v>
      </c>
      <c r="I58" s="318" t="s">
        <v>52</v>
      </c>
      <c r="J58" s="318"/>
      <c r="K58" s="318"/>
      <c r="L58" s="318"/>
      <c r="M58" s="318"/>
      <c r="N58" s="318"/>
      <c r="O58" s="318"/>
      <c r="P58" s="318">
        <v>6.49</v>
      </c>
      <c r="Q58" s="318"/>
      <c r="R58" s="318"/>
      <c r="S58" s="318"/>
      <c r="T58" s="318"/>
      <c r="U58" s="318"/>
      <c r="V58" s="318"/>
      <c r="W58" s="318" t="s">
        <v>152</v>
      </c>
      <c r="X58" s="318" t="s">
        <v>42</v>
      </c>
      <c r="Y58" s="318">
        <v>31.49</v>
      </c>
      <c r="Z58" s="318" t="s">
        <v>123</v>
      </c>
      <c r="AA58" s="318">
        <v>31.49</v>
      </c>
      <c r="AB58" s="318" t="s">
        <v>42</v>
      </c>
      <c r="AC58" s="318" t="s">
        <v>123</v>
      </c>
      <c r="AD58" s="318" t="s">
        <v>42</v>
      </c>
      <c r="AE58" s="318" t="s">
        <v>42</v>
      </c>
      <c r="AF58" s="318" t="s">
        <v>43</v>
      </c>
      <c r="AG58" s="318" t="s">
        <v>43</v>
      </c>
      <c r="AH58" s="317"/>
    </row>
    <row r="59" s="270" customFormat="1" ht="19.2" customHeight="1" spans="1:34">
      <c r="A59" s="317" t="s">
        <v>153</v>
      </c>
      <c r="B59" s="318">
        <v>2</v>
      </c>
      <c r="C59" s="318" t="s">
        <v>154</v>
      </c>
      <c r="D59" s="318" t="s">
        <v>155</v>
      </c>
      <c r="E59" s="318" t="s">
        <v>150</v>
      </c>
      <c r="F59" s="318" t="s">
        <v>71</v>
      </c>
      <c r="G59" s="318"/>
      <c r="H59" s="318" t="s">
        <v>151</v>
      </c>
      <c r="I59" s="318" t="s">
        <v>156</v>
      </c>
      <c r="J59" s="318"/>
      <c r="K59" s="318"/>
      <c r="L59" s="318"/>
      <c r="M59" s="318"/>
      <c r="N59" s="318"/>
      <c r="O59" s="318"/>
      <c r="P59" s="318"/>
      <c r="Q59" s="318"/>
      <c r="R59" s="318"/>
      <c r="S59" s="318"/>
      <c r="T59" s="318"/>
      <c r="U59" s="318"/>
      <c r="V59" s="318"/>
      <c r="W59" s="318"/>
      <c r="X59" s="318" t="s">
        <v>42</v>
      </c>
      <c r="Y59" s="318">
        <v>27.5</v>
      </c>
      <c r="Z59" s="318" t="s">
        <v>123</v>
      </c>
      <c r="AA59" s="318">
        <v>27.5</v>
      </c>
      <c r="AB59" s="318" t="s">
        <v>42</v>
      </c>
      <c r="AC59" s="318" t="s">
        <v>123</v>
      </c>
      <c r="AD59" s="318" t="s">
        <v>42</v>
      </c>
      <c r="AE59" s="318" t="s">
        <v>42</v>
      </c>
      <c r="AF59" s="318" t="s">
        <v>43</v>
      </c>
      <c r="AG59" s="318" t="s">
        <v>43</v>
      </c>
      <c r="AH59" s="317"/>
    </row>
    <row r="60" ht="19.2" customHeight="1" spans="1:34">
      <c r="A60" s="319"/>
      <c r="B60" s="322">
        <v>3</v>
      </c>
      <c r="C60" s="320" t="s">
        <v>157</v>
      </c>
      <c r="D60" s="320">
        <v>12551009</v>
      </c>
      <c r="E60" s="320" t="s">
        <v>150</v>
      </c>
      <c r="F60" s="320" t="s">
        <v>71</v>
      </c>
      <c r="G60" s="320"/>
      <c r="H60" s="320"/>
      <c r="I60" s="320" t="s">
        <v>52</v>
      </c>
      <c r="J60" s="320"/>
      <c r="K60" s="320"/>
      <c r="L60" s="320"/>
      <c r="M60" s="320"/>
      <c r="N60" s="320"/>
      <c r="O60" s="320"/>
      <c r="P60" s="320"/>
      <c r="Q60" s="320"/>
      <c r="R60" s="320"/>
      <c r="S60" s="320"/>
      <c r="T60" s="320"/>
      <c r="U60" s="320"/>
      <c r="V60" s="320"/>
      <c r="W60" s="320"/>
      <c r="X60" s="320" t="s">
        <v>42</v>
      </c>
      <c r="Y60" s="320">
        <v>25</v>
      </c>
      <c r="Z60" s="320" t="s">
        <v>123</v>
      </c>
      <c r="AA60" s="320">
        <v>25</v>
      </c>
      <c r="AB60" s="320" t="s">
        <v>42</v>
      </c>
      <c r="AC60" s="320" t="s">
        <v>123</v>
      </c>
      <c r="AD60" s="320" t="s">
        <v>42</v>
      </c>
      <c r="AE60" s="320" t="s">
        <v>42</v>
      </c>
      <c r="AF60" s="320" t="s">
        <v>43</v>
      </c>
      <c r="AG60" s="320" t="s">
        <v>43</v>
      </c>
      <c r="AH60" s="319"/>
    </row>
    <row r="61" ht="28.8" customHeight="1" spans="1:34">
      <c r="A61" s="319"/>
      <c r="B61" s="322">
        <v>4</v>
      </c>
      <c r="C61" s="320" t="s">
        <v>158</v>
      </c>
      <c r="D61" s="320">
        <v>12551008</v>
      </c>
      <c r="E61" s="320" t="s">
        <v>150</v>
      </c>
      <c r="F61" s="320" t="s">
        <v>71</v>
      </c>
      <c r="G61" s="320"/>
      <c r="H61" s="320"/>
      <c r="I61" s="320"/>
      <c r="J61" s="320" t="s">
        <v>142</v>
      </c>
      <c r="K61" s="320"/>
      <c r="L61" s="320"/>
      <c r="M61" s="320"/>
      <c r="N61" s="320"/>
      <c r="O61" s="320"/>
      <c r="P61" s="320"/>
      <c r="Q61" s="320"/>
      <c r="R61" s="320"/>
      <c r="S61" s="320"/>
      <c r="T61" s="320"/>
      <c r="U61" s="320"/>
      <c r="V61" s="320"/>
      <c r="W61" s="320" t="s">
        <v>159</v>
      </c>
      <c r="X61" s="320" t="s">
        <v>42</v>
      </c>
      <c r="Y61" s="320">
        <v>10</v>
      </c>
      <c r="Z61" s="320" t="s">
        <v>123</v>
      </c>
      <c r="AA61" s="320">
        <v>10</v>
      </c>
      <c r="AB61" s="320" t="s">
        <v>42</v>
      </c>
      <c r="AC61" s="320" t="s">
        <v>123</v>
      </c>
      <c r="AD61" s="320" t="s">
        <v>42</v>
      </c>
      <c r="AE61" s="320" t="s">
        <v>42</v>
      </c>
      <c r="AF61" s="320" t="s">
        <v>43</v>
      </c>
      <c r="AG61" s="320" t="s">
        <v>43</v>
      </c>
      <c r="AH61" s="319"/>
    </row>
    <row r="62" ht="19.2" customHeight="1" spans="1:34">
      <c r="A62" s="319"/>
      <c r="B62" s="322">
        <v>5</v>
      </c>
      <c r="C62" s="320" t="s">
        <v>160</v>
      </c>
      <c r="D62" s="320">
        <v>12551010</v>
      </c>
      <c r="E62" s="320" t="s">
        <v>150</v>
      </c>
      <c r="F62" s="320" t="s">
        <v>71</v>
      </c>
      <c r="G62" s="323"/>
      <c r="H62" s="323"/>
      <c r="I62" s="323"/>
      <c r="J62" s="320" t="s">
        <v>161</v>
      </c>
      <c r="K62" s="323"/>
      <c r="L62" s="323"/>
      <c r="M62" s="323"/>
      <c r="N62" s="323"/>
      <c r="O62" s="323"/>
      <c r="P62" s="323"/>
      <c r="Q62" s="323"/>
      <c r="R62" s="323"/>
      <c r="S62" s="323"/>
      <c r="T62" s="323"/>
      <c r="U62" s="323"/>
      <c r="V62" s="323"/>
      <c r="W62" s="323"/>
      <c r="X62" s="320" t="s">
        <v>42</v>
      </c>
      <c r="Y62" s="320">
        <v>4</v>
      </c>
      <c r="Z62" s="320" t="s">
        <v>123</v>
      </c>
      <c r="AA62" s="320">
        <v>4</v>
      </c>
      <c r="AB62" s="320" t="s">
        <v>42</v>
      </c>
      <c r="AC62" s="320" t="s">
        <v>123</v>
      </c>
      <c r="AD62" s="320" t="s">
        <v>42</v>
      </c>
      <c r="AE62" s="320" t="s">
        <v>42</v>
      </c>
      <c r="AF62" s="320" t="s">
        <v>43</v>
      </c>
      <c r="AG62" s="320" t="s">
        <v>43</v>
      </c>
      <c r="AH62" s="319"/>
    </row>
    <row r="63" ht="19.2" customHeight="1" spans="1:34">
      <c r="A63" s="319"/>
      <c r="B63" s="322">
        <v>6</v>
      </c>
      <c r="C63" s="320" t="s">
        <v>162</v>
      </c>
      <c r="D63" s="320">
        <v>12551002</v>
      </c>
      <c r="E63" s="320" t="s">
        <v>150</v>
      </c>
      <c r="F63" s="320" t="s">
        <v>71</v>
      </c>
      <c r="G63" s="319"/>
      <c r="H63" s="319"/>
      <c r="I63" s="319"/>
      <c r="J63" s="319"/>
      <c r="K63" s="319"/>
      <c r="L63" s="319"/>
      <c r="M63" s="319"/>
      <c r="N63" s="319"/>
      <c r="O63" s="319"/>
      <c r="P63" s="319"/>
      <c r="Q63" s="319"/>
      <c r="R63" s="319"/>
      <c r="S63" s="319"/>
      <c r="T63" s="319"/>
      <c r="U63" s="319"/>
      <c r="V63" s="319"/>
      <c r="W63" s="319"/>
      <c r="X63" s="320" t="s">
        <v>42</v>
      </c>
      <c r="Y63" s="320">
        <v>0</v>
      </c>
      <c r="Z63" s="320" t="s">
        <v>123</v>
      </c>
      <c r="AA63" s="320">
        <v>0</v>
      </c>
      <c r="AB63" s="320" t="s">
        <v>59</v>
      </c>
      <c r="AC63" s="320" t="s">
        <v>123</v>
      </c>
      <c r="AD63" s="320" t="s">
        <v>59</v>
      </c>
      <c r="AE63" s="320" t="s">
        <v>59</v>
      </c>
      <c r="AF63" s="320" t="s">
        <v>53</v>
      </c>
      <c r="AG63" s="320" t="s">
        <v>53</v>
      </c>
      <c r="AH63" s="319"/>
    </row>
    <row r="64" ht="19.2" customHeight="1" spans="1:34">
      <c r="A64" s="319"/>
      <c r="B64" s="322">
        <v>7</v>
      </c>
      <c r="C64" s="320" t="s">
        <v>163</v>
      </c>
      <c r="D64" s="320">
        <v>12551003</v>
      </c>
      <c r="E64" s="320" t="s">
        <v>150</v>
      </c>
      <c r="F64" s="320" t="s">
        <v>71</v>
      </c>
      <c r="G64" s="320"/>
      <c r="H64" s="320" t="s">
        <v>151</v>
      </c>
      <c r="I64" s="320"/>
      <c r="J64" s="320"/>
      <c r="K64" s="320"/>
      <c r="L64" s="320"/>
      <c r="M64" s="320"/>
      <c r="N64" s="320"/>
      <c r="O64" s="320"/>
      <c r="P64" s="320"/>
      <c r="Q64" s="320"/>
      <c r="R64" s="320"/>
      <c r="S64" s="320"/>
      <c r="T64" s="320"/>
      <c r="U64" s="320"/>
      <c r="V64" s="320"/>
      <c r="W64" s="320"/>
      <c r="X64" s="320" t="s">
        <v>42</v>
      </c>
      <c r="Y64" s="320">
        <v>0</v>
      </c>
      <c r="Z64" s="320" t="s">
        <v>123</v>
      </c>
      <c r="AA64" s="320">
        <v>0</v>
      </c>
      <c r="AB64" s="320" t="s">
        <v>59</v>
      </c>
      <c r="AC64" s="320" t="s">
        <v>123</v>
      </c>
      <c r="AD64" s="320" t="s">
        <v>59</v>
      </c>
      <c r="AE64" s="320" t="s">
        <v>59</v>
      </c>
      <c r="AF64" s="320" t="s">
        <v>53</v>
      </c>
      <c r="AG64" s="320" t="s">
        <v>53</v>
      </c>
      <c r="AH64" s="319"/>
    </row>
    <row r="65" ht="19.2" customHeight="1" spans="1:34">
      <c r="A65" s="319"/>
      <c r="B65" s="322">
        <v>8</v>
      </c>
      <c r="C65" s="320" t="s">
        <v>164</v>
      </c>
      <c r="D65" s="320" t="s">
        <v>165</v>
      </c>
      <c r="E65" s="320" t="s">
        <v>150</v>
      </c>
      <c r="F65" s="320" t="s">
        <v>78</v>
      </c>
      <c r="G65" s="320"/>
      <c r="H65" s="320"/>
      <c r="I65" s="320"/>
      <c r="J65" s="320"/>
      <c r="K65" s="320"/>
      <c r="L65" s="320"/>
      <c r="M65" s="320"/>
      <c r="N65" s="320"/>
      <c r="O65" s="320"/>
      <c r="P65" s="320"/>
      <c r="Q65" s="320"/>
      <c r="R65" s="320"/>
      <c r="S65" s="320"/>
      <c r="T65" s="320"/>
      <c r="U65" s="320"/>
      <c r="V65" s="320"/>
      <c r="W65" s="320"/>
      <c r="X65" s="320" t="s">
        <v>42</v>
      </c>
      <c r="Y65" s="320">
        <v>0</v>
      </c>
      <c r="Z65" s="320" t="s">
        <v>123</v>
      </c>
      <c r="AA65" s="320">
        <v>0</v>
      </c>
      <c r="AB65" s="320" t="s">
        <v>59</v>
      </c>
      <c r="AC65" s="320" t="s">
        <v>123</v>
      </c>
      <c r="AD65" s="320" t="s">
        <v>59</v>
      </c>
      <c r="AE65" s="320" t="s">
        <v>59</v>
      </c>
      <c r="AF65" s="320" t="s">
        <v>53</v>
      </c>
      <c r="AG65" s="320" t="s">
        <v>53</v>
      </c>
      <c r="AH65" s="319"/>
    </row>
    <row r="66" ht="19.2" customHeight="1" spans="1:34">
      <c r="A66" s="319"/>
      <c r="B66" s="322">
        <v>9</v>
      </c>
      <c r="C66" s="320" t="s">
        <v>166</v>
      </c>
      <c r="D66" s="320">
        <v>12551011</v>
      </c>
      <c r="E66" s="320" t="s">
        <v>150</v>
      </c>
      <c r="F66" s="320" t="s">
        <v>78</v>
      </c>
      <c r="G66" s="323"/>
      <c r="H66" s="323"/>
      <c r="I66" s="323"/>
      <c r="J66" s="323"/>
      <c r="K66" s="323"/>
      <c r="L66" s="323"/>
      <c r="M66" s="323"/>
      <c r="N66" s="323"/>
      <c r="O66" s="323"/>
      <c r="P66" s="323"/>
      <c r="Q66" s="323"/>
      <c r="R66" s="323"/>
      <c r="S66" s="323"/>
      <c r="T66" s="323"/>
      <c r="U66" s="323"/>
      <c r="V66" s="323"/>
      <c r="W66" s="323"/>
      <c r="X66" s="320" t="s">
        <v>42</v>
      </c>
      <c r="Y66" s="320">
        <v>0</v>
      </c>
      <c r="Z66" s="320" t="s">
        <v>123</v>
      </c>
      <c r="AA66" s="320">
        <v>0</v>
      </c>
      <c r="AB66" s="320" t="s">
        <v>59</v>
      </c>
      <c r="AC66" s="320" t="s">
        <v>123</v>
      </c>
      <c r="AD66" s="320" t="s">
        <v>59</v>
      </c>
      <c r="AE66" s="320" t="s">
        <v>59</v>
      </c>
      <c r="AF66" s="320" t="s">
        <v>53</v>
      </c>
      <c r="AG66" s="320" t="s">
        <v>53</v>
      </c>
      <c r="AH66" s="319"/>
    </row>
    <row r="67" ht="19.2" customHeight="1" spans="1:34">
      <c r="A67" s="319"/>
      <c r="B67" s="322">
        <v>10</v>
      </c>
      <c r="C67" s="320" t="s">
        <v>167</v>
      </c>
      <c r="D67" s="320" t="s">
        <v>168</v>
      </c>
      <c r="E67" s="320" t="s">
        <v>150</v>
      </c>
      <c r="F67" s="320" t="s">
        <v>78</v>
      </c>
      <c r="G67" s="320">
        <v>182.11268</v>
      </c>
      <c r="H67" s="320"/>
      <c r="I67" s="320"/>
      <c r="J67" s="323"/>
      <c r="K67" s="323"/>
      <c r="L67" s="323"/>
      <c r="M67" s="320"/>
      <c r="N67" s="323"/>
      <c r="O67" s="323"/>
      <c r="P67" s="323"/>
      <c r="Q67" s="323"/>
      <c r="R67" s="320"/>
      <c r="S67" s="323"/>
      <c r="T67" s="320"/>
      <c r="U67" s="323"/>
      <c r="V67" s="320"/>
      <c r="W67" s="320"/>
      <c r="X67" s="320" t="s">
        <v>42</v>
      </c>
      <c r="Y67" s="320">
        <v>0</v>
      </c>
      <c r="Z67" s="320" t="s">
        <v>123</v>
      </c>
      <c r="AA67" s="320">
        <v>0</v>
      </c>
      <c r="AB67" s="320" t="s">
        <v>59</v>
      </c>
      <c r="AC67" s="320" t="s">
        <v>123</v>
      </c>
      <c r="AD67" s="320" t="s">
        <v>59</v>
      </c>
      <c r="AE67" s="320" t="s">
        <v>59</v>
      </c>
      <c r="AF67" s="320" t="s">
        <v>53</v>
      </c>
      <c r="AG67" s="320" t="s">
        <v>53</v>
      </c>
      <c r="AH67" s="319"/>
    </row>
    <row r="68" ht="19.2" customHeight="1" spans="1:34">
      <c r="A68" s="319"/>
      <c r="B68" s="322">
        <v>11</v>
      </c>
      <c r="C68" s="320" t="s">
        <v>169</v>
      </c>
      <c r="D68" s="320">
        <v>12551017</v>
      </c>
      <c r="E68" s="320" t="s">
        <v>150</v>
      </c>
      <c r="F68" s="320" t="s">
        <v>71</v>
      </c>
      <c r="G68" s="320"/>
      <c r="H68" s="320"/>
      <c r="I68" s="320"/>
      <c r="J68" s="320"/>
      <c r="K68" s="320"/>
      <c r="L68" s="320"/>
      <c r="M68" s="320"/>
      <c r="N68" s="320"/>
      <c r="O68" s="320"/>
      <c r="P68" s="320"/>
      <c r="Q68" s="320"/>
      <c r="R68" s="320"/>
      <c r="S68" s="320"/>
      <c r="T68" s="320"/>
      <c r="U68" s="320"/>
      <c r="V68" s="320"/>
      <c r="W68" s="320"/>
      <c r="X68" s="320" t="s">
        <v>42</v>
      </c>
      <c r="Y68" s="320">
        <v>0</v>
      </c>
      <c r="Z68" s="320" t="s">
        <v>123</v>
      </c>
      <c r="AA68" s="320">
        <v>0</v>
      </c>
      <c r="AB68" s="320" t="s">
        <v>59</v>
      </c>
      <c r="AC68" s="320" t="s">
        <v>123</v>
      </c>
      <c r="AD68" s="320" t="s">
        <v>59</v>
      </c>
      <c r="AE68" s="320" t="s">
        <v>59</v>
      </c>
      <c r="AF68" s="320" t="s">
        <v>53</v>
      </c>
      <c r="AG68" s="320" t="s">
        <v>53</v>
      </c>
      <c r="AH68" s="319"/>
    </row>
    <row r="69" ht="19.2" customHeight="1" spans="1:34">
      <c r="A69" s="319"/>
      <c r="B69" s="322">
        <v>12</v>
      </c>
      <c r="C69" s="319" t="s">
        <v>170</v>
      </c>
      <c r="D69" s="319">
        <v>12551012</v>
      </c>
      <c r="E69" s="320" t="s">
        <v>150</v>
      </c>
      <c r="F69" s="320" t="s">
        <v>71</v>
      </c>
      <c r="G69" s="320"/>
      <c r="H69" s="320"/>
      <c r="I69" s="320"/>
      <c r="J69" s="320"/>
      <c r="K69" s="320"/>
      <c r="L69" s="320"/>
      <c r="M69" s="320"/>
      <c r="N69" s="320"/>
      <c r="O69" s="320"/>
      <c r="P69" s="320"/>
      <c r="Q69" s="320"/>
      <c r="R69" s="320"/>
      <c r="S69" s="320"/>
      <c r="T69" s="320"/>
      <c r="U69" s="320"/>
      <c r="V69" s="320"/>
      <c r="W69" s="320"/>
      <c r="X69" s="320" t="s">
        <v>42</v>
      </c>
      <c r="Y69" s="320">
        <v>0</v>
      </c>
      <c r="Z69" s="320" t="s">
        <v>123</v>
      </c>
      <c r="AA69" s="320">
        <v>0</v>
      </c>
      <c r="AB69" s="320" t="s">
        <v>59</v>
      </c>
      <c r="AC69" s="320" t="s">
        <v>123</v>
      </c>
      <c r="AD69" s="320" t="s">
        <v>59</v>
      </c>
      <c r="AE69" s="320" t="s">
        <v>59</v>
      </c>
      <c r="AF69" s="320" t="s">
        <v>53</v>
      </c>
      <c r="AG69" s="320" t="s">
        <v>53</v>
      </c>
      <c r="AH69" s="319"/>
    </row>
  </sheetData>
  <mergeCells count="20">
    <mergeCell ref="G1:Q1"/>
    <mergeCell ref="R1:W1"/>
    <mergeCell ref="X1:AA1"/>
    <mergeCell ref="A1:A2"/>
    <mergeCell ref="A3:A14"/>
    <mergeCell ref="A15:A35"/>
    <mergeCell ref="A36:A57"/>
    <mergeCell ref="A59:A69"/>
    <mergeCell ref="B1:B2"/>
    <mergeCell ref="C1:C2"/>
    <mergeCell ref="D1:D2"/>
    <mergeCell ref="E1:E2"/>
    <mergeCell ref="F1:F2"/>
    <mergeCell ref="AB1:AB2"/>
    <mergeCell ref="AC1:AC2"/>
    <mergeCell ref="AE1:AE2"/>
    <mergeCell ref="AF1:AF2"/>
    <mergeCell ref="AG1:AG2"/>
    <mergeCell ref="AH36:AH45"/>
    <mergeCell ref="AH55:AH5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G341"/>
  <sheetViews>
    <sheetView zoomScale="60" zoomScaleNormal="60" workbookViewId="0">
      <pane ySplit="3" topLeftCell="A10" activePane="bottomLeft" state="frozen"/>
      <selection/>
      <selection pane="bottomLeft" activeCell="C15" sqref="C15"/>
    </sheetView>
  </sheetViews>
  <sheetFormatPr defaultColWidth="9" defaultRowHeight="129" customHeight="1"/>
  <cols>
    <col min="1" max="1" width="20.8307692307692" style="10" customWidth="1"/>
    <col min="4" max="4" width="16.8307692307692" style="295" customWidth="1"/>
    <col min="25" max="26" width="13" style="10"/>
    <col min="27" max="27" width="11.8307692307692" style="10"/>
  </cols>
  <sheetData>
    <row r="1" ht="15.6" customHeight="1" spans="1:33">
      <c r="A1" s="12" t="s">
        <v>171</v>
      </c>
      <c r="B1" s="12"/>
      <c r="C1" s="12"/>
      <c r="D1" s="296"/>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ht="15.6" customHeight="1" spans="1:33">
      <c r="A2" s="273" t="s">
        <v>0</v>
      </c>
      <c r="B2" s="273" t="s">
        <v>1</v>
      </c>
      <c r="C2" s="273" t="s">
        <v>2</v>
      </c>
      <c r="D2" s="297" t="s">
        <v>3</v>
      </c>
      <c r="E2" s="273" t="s">
        <v>5</v>
      </c>
      <c r="F2" s="275" t="s">
        <v>6</v>
      </c>
      <c r="G2" s="275"/>
      <c r="H2" s="275"/>
      <c r="I2" s="275"/>
      <c r="J2" s="275"/>
      <c r="K2" s="275"/>
      <c r="L2" s="275"/>
      <c r="M2" s="275"/>
      <c r="N2" s="275"/>
      <c r="O2" s="275"/>
      <c r="P2" s="275"/>
      <c r="Q2" s="284" t="s">
        <v>7</v>
      </c>
      <c r="R2" s="284"/>
      <c r="S2" s="284"/>
      <c r="T2" s="284"/>
      <c r="U2" s="284"/>
      <c r="V2" s="284"/>
      <c r="W2" s="284" t="s">
        <v>8</v>
      </c>
      <c r="X2" s="284"/>
      <c r="Y2" s="284"/>
      <c r="Z2" s="284"/>
      <c r="AA2" s="107" t="s">
        <v>9</v>
      </c>
      <c r="AB2" s="273" t="s">
        <v>10</v>
      </c>
      <c r="AC2" s="301" t="s">
        <v>35</v>
      </c>
      <c r="AD2" s="273" t="s">
        <v>11</v>
      </c>
      <c r="AE2" s="273" t="s">
        <v>12</v>
      </c>
      <c r="AF2" s="273" t="s">
        <v>13</v>
      </c>
      <c r="AG2" s="273" t="s">
        <v>36</v>
      </c>
    </row>
    <row r="3" ht="183.6" customHeight="1" spans="1:33">
      <c r="A3" s="273"/>
      <c r="B3" s="273"/>
      <c r="C3" s="273"/>
      <c r="D3" s="264"/>
      <c r="E3" s="273"/>
      <c r="F3" s="273" t="s">
        <v>14</v>
      </c>
      <c r="G3" s="276" t="s">
        <v>15</v>
      </c>
      <c r="H3" s="276" t="s">
        <v>16</v>
      </c>
      <c r="I3" s="276" t="s">
        <v>17</v>
      </c>
      <c r="J3" s="276" t="s">
        <v>18</v>
      </c>
      <c r="K3" s="276" t="s">
        <v>19</v>
      </c>
      <c r="L3" s="276" t="s">
        <v>20</v>
      </c>
      <c r="M3" s="273" t="s">
        <v>21</v>
      </c>
      <c r="N3" s="273" t="s">
        <v>22</v>
      </c>
      <c r="O3" s="273" t="s">
        <v>23</v>
      </c>
      <c r="P3" s="273" t="s">
        <v>24</v>
      </c>
      <c r="Q3" s="273" t="s">
        <v>25</v>
      </c>
      <c r="R3" s="273" t="s">
        <v>26</v>
      </c>
      <c r="S3" s="273" t="s">
        <v>27</v>
      </c>
      <c r="T3" s="273" t="s">
        <v>28</v>
      </c>
      <c r="U3" s="273" t="s">
        <v>29</v>
      </c>
      <c r="V3" s="273" t="s">
        <v>30</v>
      </c>
      <c r="W3" s="273" t="s">
        <v>31</v>
      </c>
      <c r="X3" s="273" t="s">
        <v>32</v>
      </c>
      <c r="Y3" s="273" t="s">
        <v>33</v>
      </c>
      <c r="Z3" s="273" t="s">
        <v>34</v>
      </c>
      <c r="AA3" s="123"/>
      <c r="AB3" s="273"/>
      <c r="AC3" s="302"/>
      <c r="AD3" s="273"/>
      <c r="AE3" s="273"/>
      <c r="AF3" s="273"/>
      <c r="AG3" s="273"/>
    </row>
    <row r="4" s="270" customFormat="1" ht="24" customHeight="1" spans="1:33">
      <c r="A4" s="277" t="s">
        <v>172</v>
      </c>
      <c r="B4" s="279">
        <v>1</v>
      </c>
      <c r="C4" s="277" t="s">
        <v>173</v>
      </c>
      <c r="D4" s="298">
        <v>22351098</v>
      </c>
      <c r="E4" s="277" t="s">
        <v>63</v>
      </c>
      <c r="F4" s="277"/>
      <c r="G4" s="277"/>
      <c r="H4" s="277" t="s">
        <v>174</v>
      </c>
      <c r="I4" s="277"/>
      <c r="J4" s="277"/>
      <c r="K4" s="277"/>
      <c r="L4" s="277"/>
      <c r="M4" s="277"/>
      <c r="N4" s="277"/>
      <c r="O4" s="277"/>
      <c r="P4" s="277"/>
      <c r="Q4" s="277">
        <v>0</v>
      </c>
      <c r="R4" s="277">
        <v>0</v>
      </c>
      <c r="S4" s="277">
        <v>10</v>
      </c>
      <c r="T4" s="277">
        <v>0</v>
      </c>
      <c r="U4" s="277">
        <v>0</v>
      </c>
      <c r="V4" s="277"/>
      <c r="W4" s="277" t="s">
        <v>42</v>
      </c>
      <c r="X4" s="277">
        <v>75</v>
      </c>
      <c r="Y4" s="277">
        <v>10</v>
      </c>
      <c r="Z4" s="280">
        <f t="shared" ref="Z4:Z29" si="0">X4+Y4*80/280</f>
        <v>77.8571428571429</v>
      </c>
      <c r="AA4" s="277" t="str">
        <f>IF(_xlfn.RANK.EQ(X4,$X$4:$X$33,0)&lt;=12,"是","否")</f>
        <v>是</v>
      </c>
      <c r="AB4" s="277" t="str">
        <f>IF(_xlfn.RANK.EQ(Y4,$Y$4:$Y$33,0)&lt;=12,"是","否")</f>
        <v>否</v>
      </c>
      <c r="AC4" s="277" t="str">
        <f>IF(_xlfn.RANK.EQ(Z4,$Z$4:$Z$33,0)&lt;=12,"是","否")</f>
        <v>是</v>
      </c>
      <c r="AD4" s="277" t="str">
        <f t="shared" ref="AD4:AD64" si="1">IF(AC4="是","优秀","合格")</f>
        <v>优秀</v>
      </c>
      <c r="AE4" s="277" t="str">
        <f t="shared" ref="AE4:AE29" si="2">IF(AD4="优秀","是","否")</f>
        <v>是</v>
      </c>
      <c r="AF4" s="277" t="str">
        <f t="shared" ref="AF4:AF29" si="3">IF(AND(AA4="是",AB4="是"),"是","否")</f>
        <v>否</v>
      </c>
      <c r="AG4" s="279"/>
    </row>
    <row r="5" s="270" customFormat="1" ht="24" customHeight="1" spans="1:33">
      <c r="A5" s="277"/>
      <c r="B5" s="279">
        <v>2</v>
      </c>
      <c r="C5" s="277" t="s">
        <v>175</v>
      </c>
      <c r="D5" s="298">
        <v>22351283</v>
      </c>
      <c r="E5" s="277" t="s">
        <v>48</v>
      </c>
      <c r="F5" s="277"/>
      <c r="G5" s="277"/>
      <c r="H5" s="277" t="s">
        <v>176</v>
      </c>
      <c r="I5" s="277" t="s">
        <v>52</v>
      </c>
      <c r="J5" s="277"/>
      <c r="K5" s="277"/>
      <c r="M5" s="277"/>
      <c r="N5" s="277"/>
      <c r="O5" s="277"/>
      <c r="P5" s="277"/>
      <c r="Q5" s="277">
        <v>0.92</v>
      </c>
      <c r="R5" s="277">
        <v>0</v>
      </c>
      <c r="S5" s="277">
        <v>20</v>
      </c>
      <c r="T5" s="277">
        <v>0</v>
      </c>
      <c r="U5" s="277">
        <v>7.5</v>
      </c>
      <c r="V5" s="277"/>
      <c r="W5" s="277" t="s">
        <v>42</v>
      </c>
      <c r="X5" s="277">
        <v>62.5</v>
      </c>
      <c r="Y5" s="277">
        <v>28.4</v>
      </c>
      <c r="Z5" s="280">
        <f t="shared" si="0"/>
        <v>70.6142857142857</v>
      </c>
      <c r="AA5" s="277" t="str">
        <f>IF(_xlfn.RANK.EQ(X5,$X$4:$X$33,0)&lt;=12,"是","否")</f>
        <v>是</v>
      </c>
      <c r="AB5" s="277" t="str">
        <f>IF(_xlfn.RANK.EQ(Y5,$Y$4:$Y$33,0)&lt;=12,"是","否")</f>
        <v>是</v>
      </c>
      <c r="AC5" s="277" t="str">
        <f>IF(_xlfn.RANK.EQ(Z5,$Z$4:$Z$33,0)&lt;=12,"是","否")</f>
        <v>是</v>
      </c>
      <c r="AD5" s="277" t="str">
        <f t="shared" si="1"/>
        <v>优秀</v>
      </c>
      <c r="AE5" s="277" t="str">
        <f t="shared" si="2"/>
        <v>是</v>
      </c>
      <c r="AF5" s="277" t="str">
        <f t="shared" si="3"/>
        <v>是</v>
      </c>
      <c r="AG5" s="279"/>
    </row>
    <row r="6" s="270" customFormat="1" ht="14.4" customHeight="1" spans="1:33">
      <c r="A6" s="277"/>
      <c r="B6" s="279">
        <v>3</v>
      </c>
      <c r="C6" s="277" t="s">
        <v>177</v>
      </c>
      <c r="D6" s="298">
        <v>22351303</v>
      </c>
      <c r="E6" s="277" t="s">
        <v>71</v>
      </c>
      <c r="F6" s="277"/>
      <c r="G6" s="277"/>
      <c r="H6" s="277" t="s">
        <v>178</v>
      </c>
      <c r="I6" s="277" t="s">
        <v>73</v>
      </c>
      <c r="J6" s="277"/>
      <c r="K6" s="277"/>
      <c r="L6" s="277"/>
      <c r="M6" s="277"/>
      <c r="N6" s="277"/>
      <c r="O6" s="277"/>
      <c r="P6" s="277"/>
      <c r="Q6" s="277">
        <v>0</v>
      </c>
      <c r="R6" s="277">
        <v>0</v>
      </c>
      <c r="S6" s="277">
        <v>10</v>
      </c>
      <c r="T6" s="277">
        <v>0</v>
      </c>
      <c r="U6" s="277">
        <v>0</v>
      </c>
      <c r="V6" s="277"/>
      <c r="W6" s="277" t="s">
        <v>42</v>
      </c>
      <c r="X6" s="277">
        <v>62.5</v>
      </c>
      <c r="Y6" s="277">
        <v>10</v>
      </c>
      <c r="Z6" s="280">
        <f t="shared" si="0"/>
        <v>65.3571428571429</v>
      </c>
      <c r="AA6" s="277" t="str">
        <f>IF(_xlfn.RANK.EQ(X6,$X$4:$X$33,0)&lt;=12,"是","否")</f>
        <v>是</v>
      </c>
      <c r="AB6" s="277" t="str">
        <f>IF(_xlfn.RANK.EQ(Y6,$Y$4:$Y$33,0)&lt;=12,"是","否")</f>
        <v>否</v>
      </c>
      <c r="AC6" s="277" t="str">
        <f>IF(_xlfn.RANK.EQ(Z6,$Z$4:$Z$33,0)&lt;=12,"是","否")</f>
        <v>是</v>
      </c>
      <c r="AD6" s="277" t="str">
        <f t="shared" si="1"/>
        <v>优秀</v>
      </c>
      <c r="AE6" s="277" t="str">
        <f t="shared" si="2"/>
        <v>是</v>
      </c>
      <c r="AF6" s="277" t="str">
        <f t="shared" si="3"/>
        <v>否</v>
      </c>
      <c r="AG6" s="279"/>
    </row>
    <row r="7" ht="14.4" customHeight="1" spans="1:33">
      <c r="A7" s="106"/>
      <c r="B7" s="126">
        <v>4</v>
      </c>
      <c r="C7" s="106" t="s">
        <v>179</v>
      </c>
      <c r="D7" s="109">
        <v>22351308</v>
      </c>
      <c r="E7" s="106" t="s">
        <v>63</v>
      </c>
      <c r="F7" s="106"/>
      <c r="G7" s="106"/>
      <c r="H7" s="106" t="s">
        <v>73</v>
      </c>
      <c r="I7" s="106"/>
      <c r="J7" s="106"/>
      <c r="K7" s="106"/>
      <c r="L7" s="106"/>
      <c r="M7" s="106"/>
      <c r="N7" s="106"/>
      <c r="O7" s="106"/>
      <c r="P7" s="106"/>
      <c r="Q7" s="106">
        <v>0.99</v>
      </c>
      <c r="R7" s="106">
        <v>0</v>
      </c>
      <c r="S7" s="106">
        <v>10</v>
      </c>
      <c r="T7" s="106">
        <v>0</v>
      </c>
      <c r="U7" s="106">
        <v>21</v>
      </c>
      <c r="V7" s="106"/>
      <c r="W7" s="106" t="s">
        <v>42</v>
      </c>
      <c r="X7" s="106">
        <v>50</v>
      </c>
      <c r="Y7" s="106">
        <v>31.99</v>
      </c>
      <c r="Z7" s="282">
        <f t="shared" si="0"/>
        <v>59.14</v>
      </c>
      <c r="AA7" s="106" t="str">
        <f>IF(_xlfn.RANK.EQ(X7,$X$4:$X$33,0)&lt;=12,"是","否")</f>
        <v>是</v>
      </c>
      <c r="AB7" s="106" t="str">
        <f>IF(_xlfn.RANK.EQ(Y7,$Y$4:$Y$33,0)&lt;=12,"是","否")</f>
        <v>是</v>
      </c>
      <c r="AC7" s="106" t="str">
        <f>IF(_xlfn.RANK.EQ(Z7,$Z$4:$Z$33,0)&lt;=12,"是","否")</f>
        <v>是</v>
      </c>
      <c r="AD7" s="106" t="str">
        <f t="shared" si="1"/>
        <v>优秀</v>
      </c>
      <c r="AE7" s="106" t="str">
        <f t="shared" si="2"/>
        <v>是</v>
      </c>
      <c r="AF7" s="106" t="str">
        <f t="shared" si="3"/>
        <v>是</v>
      </c>
      <c r="AG7" s="126"/>
    </row>
    <row r="8" ht="14.4" customHeight="1" spans="1:33">
      <c r="A8" s="106"/>
      <c r="B8" s="126">
        <v>5</v>
      </c>
      <c r="C8" s="106" t="s">
        <v>180</v>
      </c>
      <c r="D8" s="109">
        <v>22351192</v>
      </c>
      <c r="E8" s="106" t="s">
        <v>71</v>
      </c>
      <c r="F8" s="106"/>
      <c r="G8" s="106"/>
      <c r="H8" s="106" t="s">
        <v>73</v>
      </c>
      <c r="I8" s="106"/>
      <c r="J8" s="106"/>
      <c r="K8" s="106"/>
      <c r="L8" s="106"/>
      <c r="M8" s="106"/>
      <c r="N8" s="106"/>
      <c r="O8" s="106"/>
      <c r="P8" s="106"/>
      <c r="Q8" s="106">
        <v>0</v>
      </c>
      <c r="R8" s="106">
        <v>0</v>
      </c>
      <c r="S8" s="106">
        <v>10</v>
      </c>
      <c r="T8" s="106">
        <v>0</v>
      </c>
      <c r="U8" s="106">
        <v>0</v>
      </c>
      <c r="V8" s="106"/>
      <c r="W8" s="106" t="s">
        <v>42</v>
      </c>
      <c r="X8" s="106">
        <v>50</v>
      </c>
      <c r="Y8" s="106">
        <v>10</v>
      </c>
      <c r="Z8" s="282">
        <f t="shared" si="0"/>
        <v>52.8571428571429</v>
      </c>
      <c r="AA8" s="106" t="str">
        <f>IF(_xlfn.RANK.EQ(X8,$X$4:$X$33,0)&lt;=12,"是","否")</f>
        <v>是</v>
      </c>
      <c r="AB8" s="106" t="str">
        <f>IF(_xlfn.RANK.EQ(Y8,$Y$4:$Y$33,0)&lt;=12,"是","否")</f>
        <v>否</v>
      </c>
      <c r="AC8" s="106" t="str">
        <f>IF(_xlfn.RANK.EQ(Z8,$Z$4:$Z$33,0)&lt;=12,"是","否")</f>
        <v>是</v>
      </c>
      <c r="AD8" s="106" t="str">
        <f t="shared" si="1"/>
        <v>优秀</v>
      </c>
      <c r="AE8" s="106" t="str">
        <f t="shared" si="2"/>
        <v>是</v>
      </c>
      <c r="AF8" s="106" t="str">
        <f t="shared" si="3"/>
        <v>否</v>
      </c>
      <c r="AG8" s="126"/>
    </row>
    <row r="9" ht="36" customHeight="1" spans="1:33">
      <c r="A9" s="106"/>
      <c r="B9" s="126">
        <v>6</v>
      </c>
      <c r="C9" s="106" t="s">
        <v>181</v>
      </c>
      <c r="D9" s="109">
        <v>22351144</v>
      </c>
      <c r="E9" s="106" t="s">
        <v>63</v>
      </c>
      <c r="F9" s="106"/>
      <c r="G9" s="106"/>
      <c r="H9" s="106" t="s">
        <v>52</v>
      </c>
      <c r="I9" s="106" t="s">
        <v>52</v>
      </c>
      <c r="J9" s="106"/>
      <c r="K9" s="106"/>
      <c r="L9" s="106"/>
      <c r="M9" s="106"/>
      <c r="N9" s="106"/>
      <c r="O9" s="106"/>
      <c r="P9" s="106"/>
      <c r="Q9" s="106">
        <v>0</v>
      </c>
      <c r="R9" s="106">
        <v>0</v>
      </c>
      <c r="S9" s="106">
        <v>10</v>
      </c>
      <c r="T9" s="106">
        <v>0</v>
      </c>
      <c r="U9" s="106">
        <v>0</v>
      </c>
      <c r="V9" s="106" t="s">
        <v>182</v>
      </c>
      <c r="W9" s="106" t="s">
        <v>42</v>
      </c>
      <c r="X9" s="106">
        <v>35</v>
      </c>
      <c r="Y9" s="106">
        <v>13</v>
      </c>
      <c r="Z9" s="282">
        <f t="shared" si="0"/>
        <v>38.7142857142857</v>
      </c>
      <c r="AA9" s="106" t="str">
        <f>IF(_xlfn.RANK.EQ(X9,$X$4:$X$33,0)&lt;=12,"是","否")</f>
        <v>是</v>
      </c>
      <c r="AB9" s="106" t="str">
        <f>IF(_xlfn.RANK.EQ(Y9,$Y$4:$Y$33,0)&lt;=12,"是","否")</f>
        <v>否</v>
      </c>
      <c r="AC9" s="106" t="str">
        <f>IF(_xlfn.RANK.EQ(Z9,$Z$4:$Z$33,0)&lt;=12,"是","否")</f>
        <v>是</v>
      </c>
      <c r="AD9" s="106" t="str">
        <f t="shared" si="1"/>
        <v>优秀</v>
      </c>
      <c r="AE9" s="106" t="str">
        <f t="shared" si="2"/>
        <v>是</v>
      </c>
      <c r="AF9" s="106" t="str">
        <f t="shared" si="3"/>
        <v>否</v>
      </c>
      <c r="AG9" s="126"/>
    </row>
    <row r="10" ht="36" customHeight="1" spans="1:33">
      <c r="A10" s="106"/>
      <c r="B10" s="126">
        <v>7</v>
      </c>
      <c r="C10" s="106" t="s">
        <v>183</v>
      </c>
      <c r="D10" s="109">
        <v>22351096</v>
      </c>
      <c r="E10" s="106" t="s">
        <v>63</v>
      </c>
      <c r="F10" s="106"/>
      <c r="G10" s="106"/>
      <c r="H10" s="106" t="s">
        <v>184</v>
      </c>
      <c r="I10" s="106"/>
      <c r="J10" s="106"/>
      <c r="K10" s="106"/>
      <c r="L10" s="106"/>
      <c r="M10" s="106"/>
      <c r="N10" s="106"/>
      <c r="O10" s="106"/>
      <c r="P10" s="106"/>
      <c r="Q10" s="106">
        <v>0</v>
      </c>
      <c r="R10" s="106">
        <v>0</v>
      </c>
      <c r="S10" s="106">
        <v>10</v>
      </c>
      <c r="T10" s="106">
        <v>0</v>
      </c>
      <c r="U10" s="106">
        <v>0</v>
      </c>
      <c r="V10" s="106" t="s">
        <v>185</v>
      </c>
      <c r="W10" s="106" t="s">
        <v>42</v>
      </c>
      <c r="X10" s="106">
        <v>35</v>
      </c>
      <c r="Y10" s="106">
        <v>13</v>
      </c>
      <c r="Z10" s="282">
        <f t="shared" si="0"/>
        <v>38.7142857142857</v>
      </c>
      <c r="AA10" s="106" t="str">
        <f>IF(_xlfn.RANK.EQ(X10,$X$4:$X$33,0)&lt;=12,"是","否")</f>
        <v>是</v>
      </c>
      <c r="AB10" s="106" t="str">
        <f>IF(_xlfn.RANK.EQ(Y10,$Y$4:$Y$33,0)&lt;=12,"是","否")</f>
        <v>否</v>
      </c>
      <c r="AC10" s="106" t="str">
        <f>IF(_xlfn.RANK.EQ(Z10,$Z$4:$Z$33,0)&lt;=12,"是","否")</f>
        <v>是</v>
      </c>
      <c r="AD10" s="106" t="str">
        <f t="shared" si="1"/>
        <v>优秀</v>
      </c>
      <c r="AE10" s="106" t="str">
        <f t="shared" si="2"/>
        <v>是</v>
      </c>
      <c r="AF10" s="106" t="str">
        <f t="shared" si="3"/>
        <v>否</v>
      </c>
      <c r="AG10" s="126"/>
    </row>
    <row r="11" ht="24" customHeight="1" spans="1:33">
      <c r="A11" s="106"/>
      <c r="B11" s="126">
        <v>8</v>
      </c>
      <c r="C11" s="106" t="s">
        <v>186</v>
      </c>
      <c r="D11" s="109">
        <v>22351134</v>
      </c>
      <c r="E11" s="106" t="s">
        <v>63</v>
      </c>
      <c r="F11" s="106"/>
      <c r="G11" s="106"/>
      <c r="H11" s="106"/>
      <c r="I11" s="106"/>
      <c r="J11" s="106"/>
      <c r="K11" s="106"/>
      <c r="L11" s="106"/>
      <c r="M11" s="106" t="s">
        <v>187</v>
      </c>
      <c r="N11" s="106"/>
      <c r="O11" s="106"/>
      <c r="P11" s="106"/>
      <c r="Q11" s="106">
        <v>10</v>
      </c>
      <c r="R11" s="106">
        <v>0</v>
      </c>
      <c r="S11" s="106">
        <v>0</v>
      </c>
      <c r="T11" s="106">
        <v>0</v>
      </c>
      <c r="U11" s="106">
        <v>7.5</v>
      </c>
      <c r="V11" s="106"/>
      <c r="W11" s="106" t="s">
        <v>42</v>
      </c>
      <c r="X11" s="106">
        <v>30</v>
      </c>
      <c r="Y11" s="106">
        <v>17.5</v>
      </c>
      <c r="Z11" s="282">
        <f t="shared" si="0"/>
        <v>35</v>
      </c>
      <c r="AA11" s="106" t="str">
        <f>IF(_xlfn.RANK.EQ(X11,$X$4:$X$33,0)&lt;=12,"是","否")</f>
        <v>是</v>
      </c>
      <c r="AB11" s="106" t="str">
        <f>IF(_xlfn.RANK.EQ(Y11,$Y$4:$Y$33,0)&lt;=12,"是","否")</f>
        <v>是</v>
      </c>
      <c r="AC11" s="106" t="str">
        <f>IF(_xlfn.RANK.EQ(Z11,$Z$4:$Z$33,0)&lt;=12,"是","否")</f>
        <v>是</v>
      </c>
      <c r="AD11" s="106" t="str">
        <f t="shared" si="1"/>
        <v>优秀</v>
      </c>
      <c r="AE11" s="106" t="str">
        <f t="shared" si="2"/>
        <v>是</v>
      </c>
      <c r="AF11" s="106" t="str">
        <f t="shared" si="3"/>
        <v>是</v>
      </c>
      <c r="AG11" s="126"/>
    </row>
    <row r="12" ht="14.4" customHeight="1" spans="1:33">
      <c r="A12" s="106"/>
      <c r="B12" s="126">
        <v>9</v>
      </c>
      <c r="C12" s="106" t="s">
        <v>188</v>
      </c>
      <c r="D12" s="109">
        <v>22351146</v>
      </c>
      <c r="E12" s="106" t="s">
        <v>71</v>
      </c>
      <c r="F12" s="106"/>
      <c r="G12" s="106"/>
      <c r="H12" s="106" t="s">
        <v>52</v>
      </c>
      <c r="I12" s="106"/>
      <c r="J12" s="106"/>
      <c r="K12" s="106"/>
      <c r="L12" s="106"/>
      <c r="M12" s="106"/>
      <c r="N12" s="106"/>
      <c r="O12" s="106"/>
      <c r="P12" s="106"/>
      <c r="Q12" s="106">
        <v>0</v>
      </c>
      <c r="R12" s="106">
        <v>0</v>
      </c>
      <c r="S12" s="106">
        <v>20</v>
      </c>
      <c r="T12" s="106">
        <v>0</v>
      </c>
      <c r="U12" s="106">
        <v>12</v>
      </c>
      <c r="V12" s="106"/>
      <c r="W12" s="106" t="s">
        <v>42</v>
      </c>
      <c r="X12" s="106">
        <v>25</v>
      </c>
      <c r="Y12" s="106">
        <v>32</v>
      </c>
      <c r="Z12" s="282">
        <f t="shared" si="0"/>
        <v>34.1428571428571</v>
      </c>
      <c r="AA12" s="106" t="str">
        <f>IF(_xlfn.RANK.EQ(X12,$X$4:$X$33,0)&lt;=12,"是","否")</f>
        <v>是</v>
      </c>
      <c r="AB12" s="106" t="str">
        <f>IF(_xlfn.RANK.EQ(Y12,$Y$4:$Y$33,0)&lt;=12,"是","否")</f>
        <v>是</v>
      </c>
      <c r="AC12" s="106" t="str">
        <f>IF(_xlfn.RANK.EQ(Z12,$Z$4:$Z$33,0)&lt;=12,"是","否")</f>
        <v>是</v>
      </c>
      <c r="AD12" s="106" t="str">
        <f t="shared" si="1"/>
        <v>优秀</v>
      </c>
      <c r="AE12" s="106" t="str">
        <f t="shared" si="2"/>
        <v>是</v>
      </c>
      <c r="AF12" s="106" t="str">
        <f t="shared" si="3"/>
        <v>是</v>
      </c>
      <c r="AG12" s="126"/>
    </row>
    <row r="13" ht="24" customHeight="1" spans="1:33">
      <c r="A13" s="106"/>
      <c r="B13" s="126">
        <v>10</v>
      </c>
      <c r="C13" s="106" t="s">
        <v>189</v>
      </c>
      <c r="D13" s="109">
        <v>22351198</v>
      </c>
      <c r="E13" s="106" t="s">
        <v>71</v>
      </c>
      <c r="F13" s="106"/>
      <c r="G13" s="106"/>
      <c r="H13" s="106" t="s">
        <v>52</v>
      </c>
      <c r="I13" s="106" t="s">
        <v>49</v>
      </c>
      <c r="J13" s="106"/>
      <c r="K13" s="106"/>
      <c r="L13" s="106"/>
      <c r="M13" s="106"/>
      <c r="N13" s="106"/>
      <c r="O13" s="106"/>
      <c r="P13" s="106"/>
      <c r="Q13" s="106">
        <v>0</v>
      </c>
      <c r="R13" s="106">
        <v>0</v>
      </c>
      <c r="S13" s="106">
        <v>0</v>
      </c>
      <c r="T13" s="106">
        <v>0</v>
      </c>
      <c r="U13" s="106">
        <v>0</v>
      </c>
      <c r="V13" s="106"/>
      <c r="W13" s="106" t="s">
        <v>42</v>
      </c>
      <c r="X13" s="106">
        <v>34</v>
      </c>
      <c r="Y13" s="106">
        <v>0</v>
      </c>
      <c r="Z13" s="282">
        <f t="shared" si="0"/>
        <v>34</v>
      </c>
      <c r="AA13" s="106" t="str">
        <f>IF(_xlfn.RANK.EQ(X13,$X$4:$X$33,0)&lt;=12,"是","否")</f>
        <v>是</v>
      </c>
      <c r="AB13" s="106" t="str">
        <f>IF(_xlfn.RANK.EQ(Y13,$Y$4:$Y$33,0)&lt;=12,"是","否")</f>
        <v>否</v>
      </c>
      <c r="AC13" s="106" t="str">
        <f>IF(_xlfn.RANK.EQ(Z13,$Z$4:$Z$33,0)&lt;=12,"是","否")</f>
        <v>是</v>
      </c>
      <c r="AD13" s="106" t="str">
        <f t="shared" si="1"/>
        <v>优秀</v>
      </c>
      <c r="AE13" s="106" t="str">
        <f t="shared" si="2"/>
        <v>是</v>
      </c>
      <c r="AF13" s="106" t="str">
        <f t="shared" si="3"/>
        <v>否</v>
      </c>
      <c r="AG13" s="126"/>
    </row>
    <row r="14" ht="36" customHeight="1" spans="1:33">
      <c r="A14" s="106"/>
      <c r="B14" s="126">
        <v>11</v>
      </c>
      <c r="C14" s="106" t="s">
        <v>190</v>
      </c>
      <c r="D14" s="109">
        <v>22351227</v>
      </c>
      <c r="E14" s="106" t="s">
        <v>63</v>
      </c>
      <c r="F14" s="106"/>
      <c r="G14" s="106"/>
      <c r="H14" s="106" t="s">
        <v>52</v>
      </c>
      <c r="I14" s="106" t="s">
        <v>108</v>
      </c>
      <c r="J14" s="106"/>
      <c r="K14" s="106"/>
      <c r="L14" s="106"/>
      <c r="M14" s="106"/>
      <c r="N14" s="106"/>
      <c r="O14" s="106"/>
      <c r="P14" s="106"/>
      <c r="Q14" s="106">
        <v>0</v>
      </c>
      <c r="R14" s="106">
        <v>0</v>
      </c>
      <c r="S14" s="106">
        <v>10</v>
      </c>
      <c r="T14" s="106">
        <v>0</v>
      </c>
      <c r="U14" s="106">
        <v>0</v>
      </c>
      <c r="V14" s="106" t="s">
        <v>191</v>
      </c>
      <c r="W14" s="106" t="s">
        <v>42</v>
      </c>
      <c r="X14" s="106">
        <v>29</v>
      </c>
      <c r="Y14" s="106">
        <v>15</v>
      </c>
      <c r="Z14" s="282">
        <f t="shared" si="0"/>
        <v>33.2857142857143</v>
      </c>
      <c r="AA14" s="106" t="str">
        <f>IF(_xlfn.RANK.EQ(X14,$X$4:$X$33,0)&lt;=12,"是","否")</f>
        <v>是</v>
      </c>
      <c r="AB14" s="106" t="str">
        <f>IF(_xlfn.RANK.EQ(Y14,$Y$4:$Y$33,0)&lt;=12,"是","否")</f>
        <v>是</v>
      </c>
      <c r="AC14" s="106" t="str">
        <f>IF(_xlfn.RANK.EQ(Z14,$Z$4:$Z$33,0)&lt;=12,"是","否")</f>
        <v>是</v>
      </c>
      <c r="AD14" s="106" t="str">
        <f t="shared" si="1"/>
        <v>优秀</v>
      </c>
      <c r="AE14" s="106" t="str">
        <f t="shared" si="2"/>
        <v>是</v>
      </c>
      <c r="AF14" s="106" t="str">
        <f t="shared" si="3"/>
        <v>是</v>
      </c>
      <c r="AG14" s="126"/>
    </row>
    <row r="15" ht="24" customHeight="1" spans="1:33">
      <c r="A15" s="106"/>
      <c r="B15" s="126">
        <v>12</v>
      </c>
      <c r="C15" s="106" t="s">
        <v>192</v>
      </c>
      <c r="D15" s="109">
        <v>22351305</v>
      </c>
      <c r="E15" s="106" t="s">
        <v>63</v>
      </c>
      <c r="F15" s="106"/>
      <c r="G15" s="106"/>
      <c r="H15" s="106" t="s">
        <v>52</v>
      </c>
      <c r="I15" s="106"/>
      <c r="J15" s="106" t="s">
        <v>49</v>
      </c>
      <c r="K15" s="106"/>
      <c r="L15" s="106"/>
      <c r="M15" s="106"/>
      <c r="N15" s="106"/>
      <c r="O15" s="106"/>
      <c r="P15" s="106"/>
      <c r="Q15" s="106">
        <v>18.75</v>
      </c>
      <c r="R15" s="106">
        <v>0</v>
      </c>
      <c r="S15" s="106">
        <v>10</v>
      </c>
      <c r="T15" s="106">
        <v>0</v>
      </c>
      <c r="U15" s="106">
        <v>7.5</v>
      </c>
      <c r="V15" s="106"/>
      <c r="W15" s="106" t="s">
        <v>42</v>
      </c>
      <c r="X15" s="106">
        <v>18.1</v>
      </c>
      <c r="Y15" s="106">
        <v>36.25</v>
      </c>
      <c r="Z15" s="282">
        <f t="shared" si="0"/>
        <v>28.4571428571429</v>
      </c>
      <c r="AA15" s="106" t="str">
        <f>IF(_xlfn.RANK.EQ(X15,$X$4:$X$33,0)&lt;=12,"是","否")</f>
        <v>否</v>
      </c>
      <c r="AB15" s="106" t="str">
        <f>IF(_xlfn.RANK.EQ(Y15,$Y$4:$Y$33,0)&lt;=12,"是","否")</f>
        <v>是</v>
      </c>
      <c r="AC15" s="106" t="str">
        <f>IF(_xlfn.RANK.EQ(Z15,$Z$4:$Z$33,0)&lt;=12,"是","否")</f>
        <v>是</v>
      </c>
      <c r="AD15" s="106" t="str">
        <f t="shared" si="1"/>
        <v>优秀</v>
      </c>
      <c r="AE15" s="106" t="str">
        <f t="shared" si="2"/>
        <v>是</v>
      </c>
      <c r="AF15" s="106" t="str">
        <f t="shared" si="3"/>
        <v>否</v>
      </c>
      <c r="AG15" s="126"/>
    </row>
    <row r="16" ht="48" customHeight="1" spans="1:33">
      <c r="A16" s="106"/>
      <c r="B16" s="126">
        <v>13</v>
      </c>
      <c r="C16" s="106" t="s">
        <v>193</v>
      </c>
      <c r="D16" s="109">
        <v>22351248</v>
      </c>
      <c r="E16" s="106" t="s">
        <v>71</v>
      </c>
      <c r="F16" s="106"/>
      <c r="G16" s="106"/>
      <c r="H16" s="106" t="s">
        <v>52</v>
      </c>
      <c r="I16" s="106"/>
      <c r="J16" s="106"/>
      <c r="K16" s="106"/>
      <c r="L16" s="106"/>
      <c r="M16" s="106"/>
      <c r="N16" s="106"/>
      <c r="O16" s="106"/>
      <c r="P16" s="106"/>
      <c r="Q16" s="106">
        <v>0</v>
      </c>
      <c r="R16" s="106">
        <v>0</v>
      </c>
      <c r="S16" s="106">
        <v>10</v>
      </c>
      <c r="T16" s="106">
        <v>0</v>
      </c>
      <c r="U16" s="106">
        <v>0</v>
      </c>
      <c r="V16" s="106" t="s">
        <v>194</v>
      </c>
      <c r="W16" s="106" t="s">
        <v>42</v>
      </c>
      <c r="X16" s="106">
        <v>25</v>
      </c>
      <c r="Y16" s="106">
        <v>12</v>
      </c>
      <c r="Z16" s="282">
        <f t="shared" si="0"/>
        <v>28.4285714285714</v>
      </c>
      <c r="AA16" s="106" t="str">
        <f>IF(_xlfn.RANK.EQ(X16,$X$4:$X$33,0)&lt;=12,"是","否")</f>
        <v>是</v>
      </c>
      <c r="AB16" s="106" t="str">
        <f>IF(_xlfn.RANK.EQ(Y16,$Y$4:$Y$33,0)&lt;=12,"是","否")</f>
        <v>否</v>
      </c>
      <c r="AC16" s="106" t="str">
        <f>IF(_xlfn.RANK.EQ(Z16,$Z$4:$Z$33,0)&lt;=12,"是","否")</f>
        <v>否</v>
      </c>
      <c r="AD16" s="106" t="str">
        <f t="shared" si="1"/>
        <v>合格</v>
      </c>
      <c r="AE16" s="106" t="str">
        <f t="shared" si="2"/>
        <v>否</v>
      </c>
      <c r="AF16" s="106" t="str">
        <f t="shared" si="3"/>
        <v>否</v>
      </c>
      <c r="AG16" s="126"/>
    </row>
    <row r="17" ht="14.4" customHeight="1" spans="1:33">
      <c r="A17" s="106"/>
      <c r="B17" s="126">
        <v>14</v>
      </c>
      <c r="C17" s="106" t="s">
        <v>195</v>
      </c>
      <c r="D17" s="109">
        <v>22351163</v>
      </c>
      <c r="E17" s="106" t="s">
        <v>71</v>
      </c>
      <c r="F17" s="106"/>
      <c r="G17" s="106"/>
      <c r="H17" s="106" t="s">
        <v>196</v>
      </c>
      <c r="I17" s="106"/>
      <c r="J17" s="106"/>
      <c r="K17" s="106"/>
      <c r="L17" s="106"/>
      <c r="M17" s="106"/>
      <c r="N17" s="106"/>
      <c r="O17" s="106"/>
      <c r="P17" s="106"/>
      <c r="Q17" s="106">
        <v>0</v>
      </c>
      <c r="R17" s="106">
        <v>0</v>
      </c>
      <c r="S17" s="106">
        <v>10</v>
      </c>
      <c r="T17" s="106">
        <v>0</v>
      </c>
      <c r="U17" s="106">
        <v>0</v>
      </c>
      <c r="V17" s="106"/>
      <c r="W17" s="106" t="s">
        <v>42</v>
      </c>
      <c r="X17" s="106">
        <v>25</v>
      </c>
      <c r="Y17" s="106">
        <v>10</v>
      </c>
      <c r="Z17" s="282">
        <f t="shared" si="0"/>
        <v>27.8571428571429</v>
      </c>
      <c r="AA17" s="106" t="str">
        <f>IF(_xlfn.RANK.EQ(X17,$X$4:$X$33,0)&lt;=12,"是","否")</f>
        <v>是</v>
      </c>
      <c r="AB17" s="106" t="str">
        <f>IF(_xlfn.RANK.EQ(Y17,$Y$4:$Y$33,0)&lt;=12,"是","否")</f>
        <v>否</v>
      </c>
      <c r="AC17" s="106" t="str">
        <f>IF(_xlfn.RANK.EQ(Z17,$Z$4:$Z$33,0)&lt;=12,"是","否")</f>
        <v>否</v>
      </c>
      <c r="AD17" s="106" t="str">
        <f t="shared" si="1"/>
        <v>合格</v>
      </c>
      <c r="AE17" s="106" t="str">
        <f t="shared" si="2"/>
        <v>否</v>
      </c>
      <c r="AF17" s="106" t="str">
        <f t="shared" si="3"/>
        <v>否</v>
      </c>
      <c r="AG17" s="126"/>
    </row>
    <row r="18" ht="60" customHeight="1" spans="1:33">
      <c r="A18" s="106"/>
      <c r="B18" s="126">
        <v>15</v>
      </c>
      <c r="C18" s="106" t="s">
        <v>197</v>
      </c>
      <c r="D18" s="109">
        <v>22351265</v>
      </c>
      <c r="E18" s="106" t="s">
        <v>63</v>
      </c>
      <c r="F18" s="106"/>
      <c r="G18" s="106"/>
      <c r="H18" s="106"/>
      <c r="I18" s="106"/>
      <c r="J18" s="106"/>
      <c r="K18" s="106"/>
      <c r="L18" s="106"/>
      <c r="M18" s="106"/>
      <c r="N18" s="106"/>
      <c r="O18" s="106"/>
      <c r="P18" s="106"/>
      <c r="Q18" s="106">
        <v>30</v>
      </c>
      <c r="R18" s="106">
        <v>0</v>
      </c>
      <c r="S18" s="106">
        <v>20</v>
      </c>
      <c r="T18" s="106">
        <v>0</v>
      </c>
      <c r="U18" s="106">
        <v>30</v>
      </c>
      <c r="V18" s="106" t="s">
        <v>198</v>
      </c>
      <c r="W18" s="106" t="s">
        <v>42</v>
      </c>
      <c r="X18" s="106">
        <v>0</v>
      </c>
      <c r="Y18" s="106">
        <v>86</v>
      </c>
      <c r="Z18" s="282">
        <f t="shared" si="0"/>
        <v>24.5714285714286</v>
      </c>
      <c r="AA18" s="106" t="str">
        <f>IF(_xlfn.RANK.EQ(X18,$X$4:$X$33,0)&lt;=12,"是","否")</f>
        <v>否</v>
      </c>
      <c r="AB18" s="106" t="str">
        <f>IF(_xlfn.RANK.EQ(Y18,$Y$4:$Y$33,0)&lt;=12,"是","否")</f>
        <v>是</v>
      </c>
      <c r="AC18" s="106" t="str">
        <f>IF(_xlfn.RANK.EQ(Z18,$Z$4:$Z$33,0)&lt;=12,"是","否")</f>
        <v>否</v>
      </c>
      <c r="AD18" s="106" t="str">
        <f t="shared" si="1"/>
        <v>合格</v>
      </c>
      <c r="AE18" s="106" t="str">
        <f t="shared" si="2"/>
        <v>否</v>
      </c>
      <c r="AF18" s="106" t="str">
        <f t="shared" si="3"/>
        <v>否</v>
      </c>
      <c r="AG18" s="126"/>
    </row>
    <row r="19" ht="36" customHeight="1" spans="1:33">
      <c r="A19" s="106"/>
      <c r="B19" s="126">
        <v>16</v>
      </c>
      <c r="C19" s="106" t="s">
        <v>199</v>
      </c>
      <c r="D19" s="109">
        <v>22351331</v>
      </c>
      <c r="E19" s="106" t="s">
        <v>63</v>
      </c>
      <c r="F19" s="106"/>
      <c r="G19" s="106"/>
      <c r="H19" s="106"/>
      <c r="I19" s="106"/>
      <c r="J19" s="106" t="s">
        <v>52</v>
      </c>
      <c r="K19" s="106"/>
      <c r="L19" s="106"/>
      <c r="M19" s="106"/>
      <c r="N19" s="106"/>
      <c r="O19" s="106"/>
      <c r="P19" s="106"/>
      <c r="Q19" s="106">
        <v>20</v>
      </c>
      <c r="R19" s="106">
        <v>0</v>
      </c>
      <c r="S19" s="106">
        <v>20</v>
      </c>
      <c r="T19" s="106">
        <v>0</v>
      </c>
      <c r="U19" s="106">
        <v>12</v>
      </c>
      <c r="V19" s="106" t="s">
        <v>200</v>
      </c>
      <c r="W19" s="106" t="s">
        <v>42</v>
      </c>
      <c r="X19" s="106">
        <v>4</v>
      </c>
      <c r="Y19" s="106">
        <v>56</v>
      </c>
      <c r="Z19" s="282">
        <f t="shared" si="0"/>
        <v>20</v>
      </c>
      <c r="AA19" s="106" t="str">
        <f>IF(_xlfn.RANK.EQ(X19,$X$4:$X$33,0)&lt;=12,"是","否")</f>
        <v>否</v>
      </c>
      <c r="AB19" s="106" t="str">
        <f>IF(_xlfn.RANK.EQ(Y19,$Y$4:$Y$33,0)&lt;=12,"是","否")</f>
        <v>是</v>
      </c>
      <c r="AC19" s="106" t="str">
        <f>IF(_xlfn.RANK.EQ(Z19,$Z$4:$Z$33,0)&lt;=12,"是","否")</f>
        <v>否</v>
      </c>
      <c r="AD19" s="106" t="str">
        <f t="shared" si="1"/>
        <v>合格</v>
      </c>
      <c r="AE19" s="106" t="str">
        <f t="shared" si="2"/>
        <v>否</v>
      </c>
      <c r="AF19" s="106" t="str">
        <f t="shared" si="3"/>
        <v>否</v>
      </c>
      <c r="AG19" s="126"/>
    </row>
    <row r="20" ht="14.4" customHeight="1" spans="1:33">
      <c r="A20" s="106"/>
      <c r="B20" s="126">
        <v>17</v>
      </c>
      <c r="C20" s="106" t="s">
        <v>201</v>
      </c>
      <c r="D20" s="109">
        <v>22351039</v>
      </c>
      <c r="E20" s="106" t="s">
        <v>71</v>
      </c>
      <c r="F20" s="106"/>
      <c r="G20" s="106"/>
      <c r="H20" s="106"/>
      <c r="I20" s="106"/>
      <c r="J20" s="106"/>
      <c r="K20" s="106"/>
      <c r="L20" s="106"/>
      <c r="M20" s="106"/>
      <c r="N20" s="106"/>
      <c r="O20" s="106"/>
      <c r="P20" s="106"/>
      <c r="Q20" s="106">
        <v>30</v>
      </c>
      <c r="R20" s="106">
        <v>1</v>
      </c>
      <c r="S20" s="106">
        <v>0</v>
      </c>
      <c r="T20" s="106">
        <v>0</v>
      </c>
      <c r="U20" s="106">
        <v>6</v>
      </c>
      <c r="V20" s="106"/>
      <c r="W20" s="106" t="s">
        <v>42</v>
      </c>
      <c r="X20" s="106">
        <v>0</v>
      </c>
      <c r="Y20" s="106">
        <v>37</v>
      </c>
      <c r="Z20" s="282">
        <f t="shared" si="0"/>
        <v>10.5714285714286</v>
      </c>
      <c r="AA20" s="106" t="str">
        <f>IF(_xlfn.RANK.EQ(X20,$X$4:$X$33,0)&lt;=12,"是","否")</f>
        <v>否</v>
      </c>
      <c r="AB20" s="106" t="str">
        <f>IF(_xlfn.RANK.EQ(Y20,$Y$4:$Y$33,0)&lt;=12,"是","否")</f>
        <v>是</v>
      </c>
      <c r="AC20" s="106" t="str">
        <f>IF(_xlfn.RANK.EQ(Z20,$Z$4:$Z$33,0)&lt;=12,"是","否")</f>
        <v>否</v>
      </c>
      <c r="AD20" s="106" t="str">
        <f t="shared" si="1"/>
        <v>合格</v>
      </c>
      <c r="AE20" s="106" t="str">
        <f t="shared" si="2"/>
        <v>否</v>
      </c>
      <c r="AF20" s="106" t="str">
        <f t="shared" si="3"/>
        <v>否</v>
      </c>
      <c r="AG20" s="126"/>
    </row>
    <row r="21" ht="14.4" customHeight="1" spans="1:33">
      <c r="A21" s="106"/>
      <c r="B21" s="126">
        <v>18</v>
      </c>
      <c r="C21" s="106" t="s">
        <v>202</v>
      </c>
      <c r="D21" s="109">
        <v>22351203</v>
      </c>
      <c r="E21" s="106" t="s">
        <v>71</v>
      </c>
      <c r="F21" s="106"/>
      <c r="G21" s="106"/>
      <c r="H21" s="106" t="s">
        <v>161</v>
      </c>
      <c r="I21" s="106"/>
      <c r="J21" s="106"/>
      <c r="K21" s="106"/>
      <c r="L21" s="106"/>
      <c r="M21" s="106"/>
      <c r="N21" s="106"/>
      <c r="O21" s="106"/>
      <c r="P21" s="106"/>
      <c r="Q21" s="106">
        <v>0</v>
      </c>
      <c r="R21" s="106">
        <v>0</v>
      </c>
      <c r="S21" s="106">
        <v>0</v>
      </c>
      <c r="T21" s="106">
        <v>0</v>
      </c>
      <c r="U21" s="106">
        <v>0</v>
      </c>
      <c r="V21" s="106"/>
      <c r="W21" s="106" t="s">
        <v>42</v>
      </c>
      <c r="X21" s="106">
        <v>10</v>
      </c>
      <c r="Y21" s="106">
        <v>0</v>
      </c>
      <c r="Z21" s="282">
        <f t="shared" si="0"/>
        <v>10</v>
      </c>
      <c r="AA21" s="106" t="str">
        <f>IF(_xlfn.RANK.EQ(X21,$X$4:$X$33,0)&lt;=12,"是","否")</f>
        <v>否</v>
      </c>
      <c r="AB21" s="106" t="str">
        <f>IF(_xlfn.RANK.EQ(Y21,$Y$4:$Y$33,0)&lt;=12,"是","否")</f>
        <v>否</v>
      </c>
      <c r="AC21" s="106" t="str">
        <f>IF(_xlfn.RANK.EQ(Z21,$Z$4:$Z$33,0)&lt;=12,"是","否")</f>
        <v>否</v>
      </c>
      <c r="AD21" s="106" t="str">
        <f t="shared" si="1"/>
        <v>合格</v>
      </c>
      <c r="AE21" s="106" t="str">
        <f t="shared" si="2"/>
        <v>否</v>
      </c>
      <c r="AF21" s="106" t="str">
        <f t="shared" si="3"/>
        <v>否</v>
      </c>
      <c r="AG21" s="126"/>
    </row>
    <row r="22" ht="36" customHeight="1" spans="1:33">
      <c r="A22" s="106"/>
      <c r="B22" s="126">
        <v>19</v>
      </c>
      <c r="C22" s="106" t="s">
        <v>203</v>
      </c>
      <c r="D22" s="109">
        <v>22351026</v>
      </c>
      <c r="E22" s="106" t="s">
        <v>71</v>
      </c>
      <c r="F22" s="106"/>
      <c r="G22" s="106"/>
      <c r="H22" s="106"/>
      <c r="I22" s="106"/>
      <c r="J22" s="106"/>
      <c r="K22" s="106"/>
      <c r="L22" s="106"/>
      <c r="M22" s="106"/>
      <c r="N22" s="106"/>
      <c r="O22" s="106"/>
      <c r="P22" s="106"/>
      <c r="Q22" s="106">
        <v>17.75</v>
      </c>
      <c r="R22" s="106">
        <v>0</v>
      </c>
      <c r="S22" s="106">
        <v>10</v>
      </c>
      <c r="T22" s="106">
        <v>0</v>
      </c>
      <c r="U22" s="106">
        <v>0</v>
      </c>
      <c r="V22" s="106" t="s">
        <v>204</v>
      </c>
      <c r="W22" s="106" t="s">
        <v>42</v>
      </c>
      <c r="X22" s="106">
        <v>0</v>
      </c>
      <c r="Y22" s="106">
        <v>30.75</v>
      </c>
      <c r="Z22" s="282">
        <f t="shared" si="0"/>
        <v>8.78571428571429</v>
      </c>
      <c r="AA22" s="106" t="str">
        <f>IF(_xlfn.RANK.EQ(X22,$X$4:$X$33,0)&lt;=12,"是","否")</f>
        <v>否</v>
      </c>
      <c r="AB22" s="106" t="str">
        <f>IF(_xlfn.RANK.EQ(Y22,$Y$4:$Y$33,0)&lt;=12,"是","否")</f>
        <v>是</v>
      </c>
      <c r="AC22" s="106" t="str">
        <f>IF(_xlfn.RANK.EQ(Z22,$Z$4:$Z$33,0)&lt;=12,"是","否")</f>
        <v>否</v>
      </c>
      <c r="AD22" s="106" t="str">
        <f t="shared" si="1"/>
        <v>合格</v>
      </c>
      <c r="AE22" s="106" t="str">
        <f t="shared" si="2"/>
        <v>否</v>
      </c>
      <c r="AF22" s="106" t="str">
        <f t="shared" si="3"/>
        <v>否</v>
      </c>
      <c r="AG22" s="126"/>
    </row>
    <row r="23" ht="36" customHeight="1" spans="1:33">
      <c r="A23" s="106"/>
      <c r="B23" s="126">
        <v>20</v>
      </c>
      <c r="C23" s="106" t="s">
        <v>205</v>
      </c>
      <c r="D23" s="109">
        <v>22351292</v>
      </c>
      <c r="E23" s="106" t="s">
        <v>63</v>
      </c>
      <c r="F23" s="106"/>
      <c r="G23" s="106"/>
      <c r="H23" s="106" t="s">
        <v>125</v>
      </c>
      <c r="I23" s="106"/>
      <c r="J23" s="106"/>
      <c r="K23" s="106"/>
      <c r="L23" s="106"/>
      <c r="M23" s="106"/>
      <c r="N23" s="106"/>
      <c r="O23" s="106"/>
      <c r="P23" s="106"/>
      <c r="Q23" s="106">
        <v>0</v>
      </c>
      <c r="R23" s="106">
        <v>0</v>
      </c>
      <c r="S23" s="106">
        <v>12</v>
      </c>
      <c r="T23" s="106">
        <v>0</v>
      </c>
      <c r="U23" s="106">
        <v>0</v>
      </c>
      <c r="V23" s="106" t="s">
        <v>206</v>
      </c>
      <c r="W23" s="106" t="s">
        <v>42</v>
      </c>
      <c r="X23" s="106">
        <v>2.5</v>
      </c>
      <c r="Y23" s="106">
        <v>14</v>
      </c>
      <c r="Z23" s="282">
        <f t="shared" si="0"/>
        <v>6.5</v>
      </c>
      <c r="AA23" s="106" t="str">
        <f>IF(_xlfn.RANK.EQ(X23,$X$4:$X$33,0)&lt;=12,"是","否")</f>
        <v>否</v>
      </c>
      <c r="AB23" s="106" t="str">
        <f>IF(_xlfn.RANK.EQ(Y23,$Y$4:$Y$33,0)&lt;=12,"是","否")</f>
        <v>是</v>
      </c>
      <c r="AC23" s="106" t="str">
        <f>IF(_xlfn.RANK.EQ(Z23,$Z$4:$Z$33,0)&lt;=12,"是","否")</f>
        <v>否</v>
      </c>
      <c r="AD23" s="106" t="str">
        <f t="shared" si="1"/>
        <v>合格</v>
      </c>
      <c r="AE23" s="106" t="str">
        <f t="shared" si="2"/>
        <v>否</v>
      </c>
      <c r="AF23" s="106" t="str">
        <f t="shared" si="3"/>
        <v>否</v>
      </c>
      <c r="AG23" s="126"/>
    </row>
    <row r="24" ht="36" customHeight="1" spans="1:33">
      <c r="A24" s="106"/>
      <c r="B24" s="126">
        <v>21</v>
      </c>
      <c r="C24" s="106" t="s">
        <v>207</v>
      </c>
      <c r="D24" s="109">
        <v>22351336</v>
      </c>
      <c r="E24" s="106" t="s">
        <v>71</v>
      </c>
      <c r="F24" s="106"/>
      <c r="G24" s="106"/>
      <c r="H24" s="106"/>
      <c r="I24" s="106"/>
      <c r="J24" s="106"/>
      <c r="K24" s="106"/>
      <c r="L24" s="106"/>
      <c r="M24" s="106"/>
      <c r="N24" s="106"/>
      <c r="O24" s="106"/>
      <c r="P24" s="106"/>
      <c r="Q24" s="106">
        <v>3.75</v>
      </c>
      <c r="R24" s="106">
        <v>0</v>
      </c>
      <c r="S24" s="106">
        <v>10</v>
      </c>
      <c r="T24" s="106">
        <v>0</v>
      </c>
      <c r="U24" s="106">
        <v>4.8</v>
      </c>
      <c r="V24" s="106" t="s">
        <v>208</v>
      </c>
      <c r="W24" s="106" t="s">
        <v>42</v>
      </c>
      <c r="X24" s="106">
        <v>0</v>
      </c>
      <c r="Y24" s="106">
        <v>22.55</v>
      </c>
      <c r="Z24" s="282">
        <f t="shared" si="0"/>
        <v>6.44285714285714</v>
      </c>
      <c r="AA24" s="106" t="str">
        <f>IF(_xlfn.RANK.EQ(X24,$X$4:$X$33,0)&lt;=12,"是","否")</f>
        <v>否</v>
      </c>
      <c r="AB24" s="106" t="str">
        <f>IF(_xlfn.RANK.EQ(Y24,$Y$4:$Y$33,0)&lt;=12,"是","否")</f>
        <v>是</v>
      </c>
      <c r="AC24" s="106" t="str">
        <f>IF(_xlfn.RANK.EQ(Z24,$Z$4:$Z$33,0)&lt;=12,"是","否")</f>
        <v>否</v>
      </c>
      <c r="AD24" s="106" t="str">
        <f t="shared" si="1"/>
        <v>合格</v>
      </c>
      <c r="AE24" s="106" t="str">
        <f t="shared" si="2"/>
        <v>否</v>
      </c>
      <c r="AF24" s="106" t="str">
        <f t="shared" si="3"/>
        <v>否</v>
      </c>
      <c r="AG24" s="126"/>
    </row>
    <row r="25" ht="14.4" customHeight="1" spans="1:33">
      <c r="A25" s="106"/>
      <c r="B25" s="126">
        <v>22</v>
      </c>
      <c r="C25" s="106" t="s">
        <v>209</v>
      </c>
      <c r="D25" s="109">
        <v>22351080</v>
      </c>
      <c r="E25" s="106" t="s">
        <v>71</v>
      </c>
      <c r="F25" s="106"/>
      <c r="G25" s="106"/>
      <c r="H25" s="106" t="s">
        <v>125</v>
      </c>
      <c r="I25" s="106"/>
      <c r="J25" s="106"/>
      <c r="K25" s="106"/>
      <c r="L25" s="106"/>
      <c r="M25" s="106"/>
      <c r="N25" s="106"/>
      <c r="O25" s="106"/>
      <c r="P25" s="106"/>
      <c r="Q25" s="106">
        <v>0</v>
      </c>
      <c r="R25" s="106">
        <v>0</v>
      </c>
      <c r="S25" s="106">
        <v>10</v>
      </c>
      <c r="T25" s="106">
        <v>0</v>
      </c>
      <c r="U25" s="106">
        <v>0</v>
      </c>
      <c r="V25" s="106"/>
      <c r="W25" s="106" t="s">
        <v>42</v>
      </c>
      <c r="X25" s="106">
        <v>2.5</v>
      </c>
      <c r="Y25" s="106">
        <v>10</v>
      </c>
      <c r="Z25" s="282">
        <f t="shared" si="0"/>
        <v>5.35714285714286</v>
      </c>
      <c r="AA25" s="106" t="str">
        <f>IF(_xlfn.RANK.EQ(X25,$X$4:$X$33,0)&lt;=12,"是","否")</f>
        <v>否</v>
      </c>
      <c r="AB25" s="106" t="str">
        <f>IF(_xlfn.RANK.EQ(Y25,$Y$4:$Y$33,0)&lt;=12,"是","否")</f>
        <v>否</v>
      </c>
      <c r="AC25" s="106" t="str">
        <f>IF(_xlfn.RANK.EQ(Z25,$Z$4:$Z$33,0)&lt;=12,"是","否")</f>
        <v>否</v>
      </c>
      <c r="AD25" s="106" t="str">
        <f t="shared" si="1"/>
        <v>合格</v>
      </c>
      <c r="AE25" s="106" t="str">
        <f t="shared" si="2"/>
        <v>否</v>
      </c>
      <c r="AF25" s="106" t="str">
        <f t="shared" si="3"/>
        <v>否</v>
      </c>
      <c r="AG25" s="126"/>
    </row>
    <row r="26" ht="60" customHeight="1" spans="1:33">
      <c r="A26" s="106"/>
      <c r="B26" s="126">
        <v>23</v>
      </c>
      <c r="C26" s="106" t="s">
        <v>210</v>
      </c>
      <c r="D26" s="109">
        <v>22351184</v>
      </c>
      <c r="E26" s="106" t="s">
        <v>71</v>
      </c>
      <c r="F26" s="106"/>
      <c r="G26" s="106"/>
      <c r="H26" s="106"/>
      <c r="I26" s="106"/>
      <c r="J26" s="106"/>
      <c r="K26" s="106"/>
      <c r="L26" s="106"/>
      <c r="M26" s="106"/>
      <c r="N26" s="106"/>
      <c r="O26" s="106"/>
      <c r="P26" s="106"/>
      <c r="Q26" s="106">
        <v>0</v>
      </c>
      <c r="R26" s="106">
        <v>0</v>
      </c>
      <c r="S26" s="106">
        <v>10</v>
      </c>
      <c r="T26" s="106">
        <v>0</v>
      </c>
      <c r="U26" s="106">
        <v>0</v>
      </c>
      <c r="V26" s="106" t="s">
        <v>211</v>
      </c>
      <c r="W26" s="106" t="s">
        <v>42</v>
      </c>
      <c r="X26" s="106">
        <v>0</v>
      </c>
      <c r="Y26" s="106">
        <v>12</v>
      </c>
      <c r="Z26" s="282">
        <f t="shared" si="0"/>
        <v>3.42857142857143</v>
      </c>
      <c r="AA26" s="106" t="str">
        <f>IF(_xlfn.RANK.EQ(X26,$X$4:$X$33,0)&lt;=12,"是","否")</f>
        <v>否</v>
      </c>
      <c r="AB26" s="106" t="str">
        <f>IF(_xlfn.RANK.EQ(Y26,$Y$4:$Y$33,0)&lt;=12,"是","否")</f>
        <v>否</v>
      </c>
      <c r="AC26" s="106" t="str">
        <f>IF(_xlfn.RANK.EQ(Z26,$Z$4:$Z$33,0)&lt;=12,"是","否")</f>
        <v>否</v>
      </c>
      <c r="AD26" s="106" t="str">
        <f t="shared" si="1"/>
        <v>合格</v>
      </c>
      <c r="AE26" s="106" t="str">
        <f t="shared" si="2"/>
        <v>否</v>
      </c>
      <c r="AF26" s="106" t="str">
        <f t="shared" si="3"/>
        <v>否</v>
      </c>
      <c r="AG26" s="126"/>
    </row>
    <row r="27" ht="14.4" customHeight="1" spans="1:33">
      <c r="A27" s="106"/>
      <c r="B27" s="126">
        <v>24</v>
      </c>
      <c r="C27" s="106" t="s">
        <v>212</v>
      </c>
      <c r="D27" s="109">
        <v>22351229</v>
      </c>
      <c r="E27" s="106" t="s">
        <v>63</v>
      </c>
      <c r="F27" s="106"/>
      <c r="G27" s="106"/>
      <c r="H27" s="106"/>
      <c r="I27" s="106"/>
      <c r="J27" s="106"/>
      <c r="K27" s="106"/>
      <c r="L27" s="106"/>
      <c r="M27" s="106"/>
      <c r="N27" s="106"/>
      <c r="O27" s="106"/>
      <c r="P27" s="106"/>
      <c r="Q27" s="106">
        <v>0</v>
      </c>
      <c r="R27" s="106">
        <v>0</v>
      </c>
      <c r="S27" s="106">
        <v>10</v>
      </c>
      <c r="T27" s="106">
        <v>0</v>
      </c>
      <c r="U27" s="106">
        <v>0</v>
      </c>
      <c r="V27" s="106"/>
      <c r="W27" s="106" t="s">
        <v>42</v>
      </c>
      <c r="X27" s="106">
        <v>0</v>
      </c>
      <c r="Y27" s="106">
        <v>10</v>
      </c>
      <c r="Z27" s="282">
        <f t="shared" si="0"/>
        <v>2.85714285714286</v>
      </c>
      <c r="AA27" s="106" t="str">
        <f>IF(_xlfn.RANK.EQ(X27,$X$4:$X$33,0)&lt;=12,"是","否")</f>
        <v>否</v>
      </c>
      <c r="AB27" s="106" t="str">
        <f>IF(_xlfn.RANK.EQ(Y27,$Y$4:$Y$33,0)&lt;=12,"是","否")</f>
        <v>否</v>
      </c>
      <c r="AC27" s="106" t="str">
        <f>IF(_xlfn.RANK.EQ(Z27,$Z$4:$Z$33,0)&lt;=12,"是","否")</f>
        <v>否</v>
      </c>
      <c r="AD27" s="106" t="str">
        <f t="shared" si="1"/>
        <v>合格</v>
      </c>
      <c r="AE27" s="106" t="str">
        <f t="shared" si="2"/>
        <v>否</v>
      </c>
      <c r="AF27" s="106" t="str">
        <f t="shared" si="3"/>
        <v>否</v>
      </c>
      <c r="AG27" s="126"/>
    </row>
    <row r="28" ht="14.4" customHeight="1" spans="1:33">
      <c r="A28" s="106"/>
      <c r="B28" s="126">
        <v>25</v>
      </c>
      <c r="C28" s="106" t="s">
        <v>213</v>
      </c>
      <c r="D28" s="109">
        <v>22351028</v>
      </c>
      <c r="E28" s="106" t="s">
        <v>71</v>
      </c>
      <c r="F28" s="106"/>
      <c r="G28" s="106"/>
      <c r="H28" s="106"/>
      <c r="I28" s="106"/>
      <c r="J28" s="106"/>
      <c r="K28" s="106"/>
      <c r="L28" s="106"/>
      <c r="M28" s="106"/>
      <c r="N28" s="106"/>
      <c r="O28" s="106"/>
      <c r="P28" s="106"/>
      <c r="Q28" s="106">
        <v>0</v>
      </c>
      <c r="R28" s="106">
        <v>0</v>
      </c>
      <c r="S28" s="106">
        <v>10</v>
      </c>
      <c r="T28" s="106">
        <v>0</v>
      </c>
      <c r="U28" s="106">
        <v>0</v>
      </c>
      <c r="V28" s="106"/>
      <c r="W28" s="106" t="s">
        <v>42</v>
      </c>
      <c r="X28" s="106">
        <v>0</v>
      </c>
      <c r="Y28" s="106">
        <v>10</v>
      </c>
      <c r="Z28" s="282">
        <f t="shared" si="0"/>
        <v>2.85714285714286</v>
      </c>
      <c r="AA28" s="106" t="str">
        <f>IF(_xlfn.RANK.EQ(X28,$X$4:$X$33,0)&lt;=12,"是","否")</f>
        <v>否</v>
      </c>
      <c r="AB28" s="106" t="str">
        <f>IF(_xlfn.RANK.EQ(Y28,$Y$4:$Y$33,0)&lt;=12,"是","否")</f>
        <v>否</v>
      </c>
      <c r="AC28" s="106" t="str">
        <f>IF(_xlfn.RANK.EQ(Z28,$Z$4:$Z$33,0)&lt;=12,"是","否")</f>
        <v>否</v>
      </c>
      <c r="AD28" s="106" t="str">
        <f t="shared" si="1"/>
        <v>合格</v>
      </c>
      <c r="AE28" s="106" t="str">
        <f t="shared" si="2"/>
        <v>否</v>
      </c>
      <c r="AF28" s="106" t="str">
        <f t="shared" si="3"/>
        <v>否</v>
      </c>
      <c r="AG28" s="126"/>
    </row>
    <row r="29" ht="14.4" customHeight="1" spans="1:33">
      <c r="A29" s="106"/>
      <c r="B29" s="126">
        <v>26</v>
      </c>
      <c r="C29" s="106" t="s">
        <v>214</v>
      </c>
      <c r="D29" s="109">
        <v>22351300</v>
      </c>
      <c r="E29" s="106" t="s">
        <v>63</v>
      </c>
      <c r="F29" s="106"/>
      <c r="G29" s="106"/>
      <c r="H29" s="106"/>
      <c r="I29" s="106"/>
      <c r="J29" s="106"/>
      <c r="K29" s="106"/>
      <c r="L29" s="106"/>
      <c r="M29" s="106"/>
      <c r="N29" s="106"/>
      <c r="O29" s="106"/>
      <c r="P29" s="106"/>
      <c r="Q29" s="106">
        <v>0</v>
      </c>
      <c r="R29" s="106">
        <v>0</v>
      </c>
      <c r="S29" s="106">
        <v>10</v>
      </c>
      <c r="T29" s="106">
        <v>0</v>
      </c>
      <c r="U29" s="106">
        <v>0</v>
      </c>
      <c r="V29" s="106"/>
      <c r="W29" s="106" t="s">
        <v>42</v>
      </c>
      <c r="X29" s="106">
        <v>0</v>
      </c>
      <c r="Y29" s="106">
        <v>10</v>
      </c>
      <c r="Z29" s="282">
        <f t="shared" si="0"/>
        <v>2.85714285714286</v>
      </c>
      <c r="AA29" s="106" t="str">
        <f>IF(_xlfn.RANK.EQ(X29,$X$4:$X$33,0)&lt;=12,"是","否")</f>
        <v>否</v>
      </c>
      <c r="AB29" s="106" t="str">
        <f>IF(_xlfn.RANK.EQ(Y29,$Y$4:$Y$33,0)&lt;=12,"是","否")</f>
        <v>否</v>
      </c>
      <c r="AC29" s="106" t="str">
        <f>IF(_xlfn.RANK.EQ(Z29,$Z$4:$Z$33,0)&lt;=12,"是","否")</f>
        <v>否</v>
      </c>
      <c r="AD29" s="106" t="str">
        <f t="shared" si="1"/>
        <v>合格</v>
      </c>
      <c r="AE29" s="106" t="str">
        <f t="shared" si="2"/>
        <v>否</v>
      </c>
      <c r="AF29" s="106" t="str">
        <f t="shared" si="3"/>
        <v>否</v>
      </c>
      <c r="AG29" s="126"/>
    </row>
    <row r="30" ht="14.4" customHeight="1" spans="1:33">
      <c r="A30" s="106"/>
      <c r="B30" s="126">
        <v>27</v>
      </c>
      <c r="C30" s="106" t="s">
        <v>215</v>
      </c>
      <c r="D30" s="109">
        <v>22351211</v>
      </c>
      <c r="E30" s="106" t="s">
        <v>71</v>
      </c>
      <c r="F30" s="106"/>
      <c r="G30" s="106"/>
      <c r="H30" s="106"/>
      <c r="I30" s="106"/>
      <c r="J30" s="106"/>
      <c r="K30" s="106"/>
      <c r="L30" s="106"/>
      <c r="M30" s="106"/>
      <c r="N30" s="106"/>
      <c r="O30" s="106"/>
      <c r="P30" s="106"/>
      <c r="Q30" s="106"/>
      <c r="R30" s="106"/>
      <c r="S30" s="106"/>
      <c r="T30" s="106"/>
      <c r="U30" s="106"/>
      <c r="V30" s="106"/>
      <c r="W30" s="106"/>
      <c r="X30" s="106"/>
      <c r="Y30" s="106"/>
      <c r="Z30" s="282"/>
      <c r="AA30" s="106"/>
      <c r="AB30" s="106"/>
      <c r="AC30" s="106"/>
      <c r="AD30" s="106" t="str">
        <f t="shared" si="1"/>
        <v>合格</v>
      </c>
      <c r="AE30" s="106"/>
      <c r="AF30" s="106"/>
      <c r="AG30" s="279" t="s">
        <v>216</v>
      </c>
    </row>
    <row r="31" ht="14.4" customHeight="1" spans="1:33">
      <c r="A31" s="106"/>
      <c r="B31" s="126">
        <v>28</v>
      </c>
      <c r="C31" s="106" t="s">
        <v>217</v>
      </c>
      <c r="D31" s="109">
        <v>22351065</v>
      </c>
      <c r="E31" s="106" t="s">
        <v>71</v>
      </c>
      <c r="F31" s="106"/>
      <c r="G31" s="106"/>
      <c r="H31" s="106"/>
      <c r="I31" s="106"/>
      <c r="J31" s="106"/>
      <c r="K31" s="106"/>
      <c r="L31" s="106"/>
      <c r="M31" s="106"/>
      <c r="N31" s="106"/>
      <c r="O31" s="106"/>
      <c r="P31" s="106"/>
      <c r="Q31" s="106"/>
      <c r="R31" s="106"/>
      <c r="S31" s="106"/>
      <c r="T31" s="106"/>
      <c r="U31" s="106"/>
      <c r="V31" s="106"/>
      <c r="W31" s="106"/>
      <c r="X31" s="106"/>
      <c r="Y31" s="106"/>
      <c r="Z31" s="282"/>
      <c r="AA31" s="106"/>
      <c r="AB31" s="106"/>
      <c r="AC31" s="106"/>
      <c r="AD31" s="106" t="str">
        <f t="shared" si="1"/>
        <v>合格</v>
      </c>
      <c r="AE31" s="106"/>
      <c r="AF31" s="106"/>
      <c r="AG31" s="279"/>
    </row>
    <row r="32" ht="14.4" customHeight="1" spans="1:33">
      <c r="A32" s="106"/>
      <c r="B32" s="126">
        <v>29</v>
      </c>
      <c r="C32" s="106" t="s">
        <v>218</v>
      </c>
      <c r="D32" s="109" t="s">
        <v>219</v>
      </c>
      <c r="E32" s="106"/>
      <c r="F32" s="106"/>
      <c r="G32" s="106"/>
      <c r="H32" s="106"/>
      <c r="I32" s="106"/>
      <c r="J32" s="106"/>
      <c r="K32" s="106"/>
      <c r="L32" s="106"/>
      <c r="M32" s="106"/>
      <c r="N32" s="106"/>
      <c r="O32" s="106"/>
      <c r="P32" s="106"/>
      <c r="Q32" s="106"/>
      <c r="R32" s="106"/>
      <c r="S32" s="106"/>
      <c r="T32" s="106"/>
      <c r="U32" s="106"/>
      <c r="V32" s="106"/>
      <c r="W32" s="106"/>
      <c r="X32" s="106"/>
      <c r="Y32" s="106"/>
      <c r="Z32" s="282"/>
      <c r="AA32" s="106"/>
      <c r="AB32" s="106"/>
      <c r="AC32" s="106"/>
      <c r="AD32" s="106" t="str">
        <f t="shared" si="1"/>
        <v>合格</v>
      </c>
      <c r="AE32" s="106"/>
      <c r="AF32" s="106"/>
      <c r="AG32" s="279"/>
    </row>
    <row r="33" ht="14.4" customHeight="1" spans="1:33">
      <c r="A33" s="106"/>
      <c r="B33" s="126">
        <v>30</v>
      </c>
      <c r="C33" s="106" t="s">
        <v>220</v>
      </c>
      <c r="D33" s="109" t="s">
        <v>221</v>
      </c>
      <c r="E33" s="106"/>
      <c r="F33" s="106"/>
      <c r="G33" s="106"/>
      <c r="H33" s="106"/>
      <c r="I33" s="106"/>
      <c r="J33" s="106"/>
      <c r="K33" s="106"/>
      <c r="L33" s="106"/>
      <c r="M33" s="106"/>
      <c r="N33" s="106"/>
      <c r="O33" s="106"/>
      <c r="P33" s="106"/>
      <c r="Q33" s="106"/>
      <c r="R33" s="106"/>
      <c r="S33" s="106"/>
      <c r="T33" s="106"/>
      <c r="U33" s="106"/>
      <c r="V33" s="106"/>
      <c r="W33" s="106"/>
      <c r="X33" s="106"/>
      <c r="Y33" s="106"/>
      <c r="Z33" s="282"/>
      <c r="AA33" s="106"/>
      <c r="AB33" s="106"/>
      <c r="AC33" s="106"/>
      <c r="AD33" s="106" t="str">
        <f t="shared" si="1"/>
        <v>合格</v>
      </c>
      <c r="AE33" s="106"/>
      <c r="AF33" s="106"/>
      <c r="AG33" s="279"/>
    </row>
    <row r="34" s="270" customFormat="1" ht="24" customHeight="1" spans="1:33">
      <c r="A34" s="298" t="s">
        <v>222</v>
      </c>
      <c r="B34" s="279">
        <v>1</v>
      </c>
      <c r="C34" s="279" t="s">
        <v>223</v>
      </c>
      <c r="D34" s="299">
        <v>22351066</v>
      </c>
      <c r="E34" s="277" t="s">
        <v>78</v>
      </c>
      <c r="F34" s="277">
        <v>0</v>
      </c>
      <c r="G34" s="277"/>
      <c r="H34" s="277" t="s">
        <v>184</v>
      </c>
      <c r="I34" s="277"/>
      <c r="J34" s="277"/>
      <c r="K34" s="277"/>
      <c r="L34" s="277"/>
      <c r="M34" s="277"/>
      <c r="N34" s="277"/>
      <c r="O34" s="277"/>
      <c r="P34" s="277"/>
      <c r="Q34" s="277">
        <v>30</v>
      </c>
      <c r="R34" s="277">
        <v>0</v>
      </c>
      <c r="S34" s="277">
        <v>20</v>
      </c>
      <c r="T34" s="277">
        <v>0</v>
      </c>
      <c r="U34" s="277">
        <v>30</v>
      </c>
      <c r="V34" s="277">
        <v>0</v>
      </c>
      <c r="W34" s="277" t="s">
        <v>42</v>
      </c>
      <c r="X34" s="277">
        <v>35</v>
      </c>
      <c r="Y34" s="277">
        <v>80</v>
      </c>
      <c r="Z34" s="277">
        <f t="shared" ref="Z34:Z64" si="4">X34+Y34*(80/280)</f>
        <v>57.8571428571429</v>
      </c>
      <c r="AA34" s="277" t="str">
        <f t="shared" ref="AA34:AA64" si="5">IF(_xlfn.RANK.EQ(X34,$X$34:$X$64,0)&lt;=12,"是","否")</f>
        <v>是</v>
      </c>
      <c r="AB34" s="277" t="str">
        <f t="shared" ref="AB34:AB64" si="6">IF(_xlfn.RANK.EQ(Y34,$Y$34:$Y$64,0)&lt;=12,"是","否")</f>
        <v>是</v>
      </c>
      <c r="AC34" s="277" t="str">
        <f t="shared" ref="AC34:AC64" si="7">IF(_xlfn.RANK.EQ(Z34,$Z$34:$Z$64,0)&lt;=12,"是","否")</f>
        <v>是</v>
      </c>
      <c r="AD34" s="277" t="str">
        <f t="shared" si="1"/>
        <v>优秀</v>
      </c>
      <c r="AE34" s="277" t="str">
        <f t="shared" ref="AE34:AE64" si="8">IF(AD34="优秀","是","否")</f>
        <v>是</v>
      </c>
      <c r="AF34" s="277" t="str">
        <f t="shared" ref="AF34:AF64" si="9">IF(AND(AA34="是",AB34="是"),"是","否")</f>
        <v>是</v>
      </c>
      <c r="AG34" s="279"/>
    </row>
    <row r="35" s="270" customFormat="1" ht="14.4" customHeight="1" spans="1:33">
      <c r="A35" s="298"/>
      <c r="B35" s="279">
        <v>2</v>
      </c>
      <c r="C35" s="279" t="s">
        <v>224</v>
      </c>
      <c r="D35" s="299">
        <v>22351076</v>
      </c>
      <c r="E35" s="277" t="s">
        <v>78</v>
      </c>
      <c r="F35" s="277">
        <v>0</v>
      </c>
      <c r="G35" s="277"/>
      <c r="H35" s="277" t="s">
        <v>73</v>
      </c>
      <c r="I35" s="277" t="s">
        <v>161</v>
      </c>
      <c r="J35" s="277"/>
      <c r="K35" s="277"/>
      <c r="L35" s="277"/>
      <c r="M35" s="277"/>
      <c r="N35" s="277"/>
      <c r="O35" s="277"/>
      <c r="P35" s="277"/>
      <c r="Q35" s="277">
        <v>0</v>
      </c>
      <c r="R35" s="277">
        <v>0</v>
      </c>
      <c r="S35" s="277">
        <v>0</v>
      </c>
      <c r="T35" s="277">
        <v>0</v>
      </c>
      <c r="U35" s="277">
        <v>0</v>
      </c>
      <c r="V35" s="277">
        <v>0</v>
      </c>
      <c r="W35" s="277" t="s">
        <v>42</v>
      </c>
      <c r="X35" s="277">
        <v>54</v>
      </c>
      <c r="Y35" s="277">
        <v>0</v>
      </c>
      <c r="Z35" s="277">
        <f t="shared" si="4"/>
        <v>54</v>
      </c>
      <c r="AA35" s="277" t="str">
        <f t="shared" si="5"/>
        <v>是</v>
      </c>
      <c r="AB35" s="277" t="str">
        <f t="shared" si="6"/>
        <v>否</v>
      </c>
      <c r="AC35" s="277" t="str">
        <f t="shared" si="7"/>
        <v>是</v>
      </c>
      <c r="AD35" s="277" t="str">
        <f t="shared" si="1"/>
        <v>优秀</v>
      </c>
      <c r="AE35" s="277" t="str">
        <f t="shared" si="8"/>
        <v>是</v>
      </c>
      <c r="AF35" s="277" t="str">
        <f t="shared" si="9"/>
        <v>否</v>
      </c>
      <c r="AG35" s="279"/>
    </row>
    <row r="36" ht="24" customHeight="1" spans="1:33">
      <c r="A36" s="109"/>
      <c r="B36" s="126">
        <v>3</v>
      </c>
      <c r="C36" s="126" t="s">
        <v>225</v>
      </c>
      <c r="D36" s="300">
        <v>22351322</v>
      </c>
      <c r="E36" s="106" t="s">
        <v>48</v>
      </c>
      <c r="F36" s="106">
        <v>0</v>
      </c>
      <c r="G36" s="106"/>
      <c r="H36" s="106" t="s">
        <v>52</v>
      </c>
      <c r="I36" s="106"/>
      <c r="J36" s="106"/>
      <c r="K36" s="106"/>
      <c r="L36" s="106"/>
      <c r="M36" s="106"/>
      <c r="N36" s="106"/>
      <c r="O36" s="106"/>
      <c r="P36" s="106"/>
      <c r="Q36" s="106">
        <v>30</v>
      </c>
      <c r="R36" s="106">
        <v>0</v>
      </c>
      <c r="S36" s="106">
        <v>20</v>
      </c>
      <c r="T36" s="106">
        <v>0</v>
      </c>
      <c r="U36" s="106">
        <v>30</v>
      </c>
      <c r="V36" s="106" t="s">
        <v>226</v>
      </c>
      <c r="W36" s="106" t="s">
        <v>42</v>
      </c>
      <c r="X36" s="106">
        <v>25</v>
      </c>
      <c r="Y36" s="106">
        <v>82</v>
      </c>
      <c r="Z36" s="106">
        <f t="shared" si="4"/>
        <v>48.4285714285714</v>
      </c>
      <c r="AA36" s="106" t="str">
        <f t="shared" si="5"/>
        <v>是</v>
      </c>
      <c r="AB36" s="106" t="str">
        <f t="shared" si="6"/>
        <v>是</v>
      </c>
      <c r="AC36" s="106" t="str">
        <f t="shared" si="7"/>
        <v>是</v>
      </c>
      <c r="AD36" s="106" t="str">
        <f t="shared" si="1"/>
        <v>优秀</v>
      </c>
      <c r="AE36" s="106" t="str">
        <f t="shared" si="8"/>
        <v>是</v>
      </c>
      <c r="AF36" s="106" t="str">
        <f t="shared" si="9"/>
        <v>是</v>
      </c>
      <c r="AG36" s="126"/>
    </row>
    <row r="37" ht="24" customHeight="1" spans="1:33">
      <c r="A37" s="109"/>
      <c r="B37" s="126">
        <v>4</v>
      </c>
      <c r="C37" s="126" t="s">
        <v>227</v>
      </c>
      <c r="D37" s="300">
        <v>22351142</v>
      </c>
      <c r="E37" s="106" t="s">
        <v>78</v>
      </c>
      <c r="F37" s="106">
        <v>0</v>
      </c>
      <c r="G37" s="106"/>
      <c r="H37" s="106" t="s">
        <v>52</v>
      </c>
      <c r="I37" s="106"/>
      <c r="J37" s="106"/>
      <c r="K37" s="106"/>
      <c r="L37" s="106"/>
      <c r="M37" s="106"/>
      <c r="N37" s="106"/>
      <c r="O37" s="106"/>
      <c r="P37" s="106"/>
      <c r="Q37" s="106">
        <v>30</v>
      </c>
      <c r="R37" s="106">
        <v>0</v>
      </c>
      <c r="S37" s="106">
        <v>20</v>
      </c>
      <c r="T37" s="106">
        <v>0</v>
      </c>
      <c r="U37" s="106">
        <v>15</v>
      </c>
      <c r="V37" s="106" t="s">
        <v>228</v>
      </c>
      <c r="W37" s="106" t="s">
        <v>42</v>
      </c>
      <c r="X37" s="106">
        <v>25</v>
      </c>
      <c r="Y37" s="106">
        <v>70</v>
      </c>
      <c r="Z37" s="106">
        <f t="shared" si="4"/>
        <v>45</v>
      </c>
      <c r="AA37" s="106" t="str">
        <f t="shared" si="5"/>
        <v>是</v>
      </c>
      <c r="AB37" s="106" t="str">
        <f t="shared" si="6"/>
        <v>是</v>
      </c>
      <c r="AC37" s="106" t="str">
        <f t="shared" si="7"/>
        <v>是</v>
      </c>
      <c r="AD37" s="106" t="str">
        <f t="shared" si="1"/>
        <v>优秀</v>
      </c>
      <c r="AE37" s="106" t="str">
        <f t="shared" si="8"/>
        <v>是</v>
      </c>
      <c r="AF37" s="106" t="str">
        <f t="shared" si="9"/>
        <v>是</v>
      </c>
      <c r="AG37" s="126"/>
    </row>
    <row r="38" ht="24" customHeight="1" spans="1:33">
      <c r="A38" s="109"/>
      <c r="B38" s="126">
        <v>5</v>
      </c>
      <c r="C38" s="126" t="s">
        <v>229</v>
      </c>
      <c r="D38" s="300">
        <v>22351230</v>
      </c>
      <c r="E38" s="106" t="s">
        <v>78</v>
      </c>
      <c r="F38" s="106">
        <v>0</v>
      </c>
      <c r="G38" s="106"/>
      <c r="H38" s="106" t="s">
        <v>52</v>
      </c>
      <c r="I38" s="106"/>
      <c r="J38" s="106"/>
      <c r="K38" s="106"/>
      <c r="L38" s="106"/>
      <c r="M38" s="106"/>
      <c r="N38" s="106" t="s">
        <v>230</v>
      </c>
      <c r="O38" s="106"/>
      <c r="P38" s="106"/>
      <c r="Q38" s="106">
        <v>0</v>
      </c>
      <c r="R38" s="106">
        <v>0</v>
      </c>
      <c r="S38" s="106">
        <v>10</v>
      </c>
      <c r="T38" s="106">
        <v>0</v>
      </c>
      <c r="U38" s="106">
        <v>30</v>
      </c>
      <c r="V38" s="106" t="s">
        <v>226</v>
      </c>
      <c r="W38" s="106" t="s">
        <v>42</v>
      </c>
      <c r="X38" s="106">
        <v>30</v>
      </c>
      <c r="Y38" s="106">
        <v>42</v>
      </c>
      <c r="Z38" s="106">
        <f t="shared" si="4"/>
        <v>42</v>
      </c>
      <c r="AA38" s="106" t="str">
        <f t="shared" si="5"/>
        <v>是</v>
      </c>
      <c r="AB38" s="106" t="str">
        <f t="shared" si="6"/>
        <v>是</v>
      </c>
      <c r="AC38" s="106" t="str">
        <f t="shared" si="7"/>
        <v>是</v>
      </c>
      <c r="AD38" s="106" t="str">
        <f t="shared" si="1"/>
        <v>优秀</v>
      </c>
      <c r="AE38" s="106" t="str">
        <f t="shared" si="8"/>
        <v>是</v>
      </c>
      <c r="AF38" s="106" t="str">
        <f t="shared" si="9"/>
        <v>是</v>
      </c>
      <c r="AG38" s="126"/>
    </row>
    <row r="39" ht="14.4" customHeight="1" spans="1:33">
      <c r="A39" s="109"/>
      <c r="B39" s="126">
        <v>6</v>
      </c>
      <c r="C39" s="126" t="s">
        <v>231</v>
      </c>
      <c r="D39" s="300">
        <v>22351160</v>
      </c>
      <c r="E39" s="106" t="s">
        <v>71</v>
      </c>
      <c r="F39" s="106">
        <v>0</v>
      </c>
      <c r="G39" s="106"/>
      <c r="H39" s="106" t="s">
        <v>52</v>
      </c>
      <c r="I39" s="106"/>
      <c r="J39" s="106"/>
      <c r="K39" s="106"/>
      <c r="L39" s="106"/>
      <c r="M39" s="106"/>
      <c r="N39" s="106"/>
      <c r="O39" s="106"/>
      <c r="P39" s="106"/>
      <c r="Q39" s="106">
        <v>26.25</v>
      </c>
      <c r="R39" s="106">
        <v>0</v>
      </c>
      <c r="S39" s="106">
        <v>20</v>
      </c>
      <c r="T39" s="106">
        <v>0</v>
      </c>
      <c r="U39" s="106">
        <v>0</v>
      </c>
      <c r="V39" s="106">
        <v>0</v>
      </c>
      <c r="W39" s="106" t="s">
        <v>42</v>
      </c>
      <c r="X39" s="106">
        <v>25</v>
      </c>
      <c r="Y39" s="106">
        <v>46.25</v>
      </c>
      <c r="Z39" s="106">
        <f t="shared" si="4"/>
        <v>38.2142857142857</v>
      </c>
      <c r="AA39" s="106" t="str">
        <f t="shared" si="5"/>
        <v>是</v>
      </c>
      <c r="AB39" s="106" t="str">
        <f t="shared" si="6"/>
        <v>是</v>
      </c>
      <c r="AC39" s="106" t="str">
        <f t="shared" si="7"/>
        <v>是</v>
      </c>
      <c r="AD39" s="106" t="str">
        <f t="shared" si="1"/>
        <v>优秀</v>
      </c>
      <c r="AE39" s="106" t="str">
        <f t="shared" si="8"/>
        <v>是</v>
      </c>
      <c r="AF39" s="106" t="str">
        <f t="shared" si="9"/>
        <v>是</v>
      </c>
      <c r="AG39" s="126"/>
    </row>
    <row r="40" ht="24" customHeight="1" spans="1:33">
      <c r="A40" s="109"/>
      <c r="B40" s="126">
        <v>7</v>
      </c>
      <c r="C40" s="126" t="s">
        <v>232</v>
      </c>
      <c r="D40" s="300">
        <v>22351017</v>
      </c>
      <c r="E40" s="106" t="s">
        <v>78</v>
      </c>
      <c r="F40" s="106">
        <v>0</v>
      </c>
      <c r="G40" s="106"/>
      <c r="H40" s="106" t="s">
        <v>233</v>
      </c>
      <c r="I40" s="106"/>
      <c r="J40" s="106"/>
      <c r="K40" s="106"/>
      <c r="L40" s="106"/>
      <c r="M40" s="106"/>
      <c r="N40" s="106"/>
      <c r="O40" s="106"/>
      <c r="P40" s="106"/>
      <c r="Q40" s="106">
        <v>0</v>
      </c>
      <c r="R40" s="106">
        <v>0</v>
      </c>
      <c r="S40" s="106">
        <v>10</v>
      </c>
      <c r="T40" s="106">
        <v>0</v>
      </c>
      <c r="U40" s="106">
        <v>0</v>
      </c>
      <c r="V40" s="106">
        <v>0</v>
      </c>
      <c r="W40" s="106" t="s">
        <v>42</v>
      </c>
      <c r="X40" s="106">
        <v>35</v>
      </c>
      <c r="Y40" s="106">
        <v>10</v>
      </c>
      <c r="Z40" s="106">
        <f t="shared" si="4"/>
        <v>37.8571428571429</v>
      </c>
      <c r="AA40" s="106" t="str">
        <f t="shared" si="5"/>
        <v>是</v>
      </c>
      <c r="AB40" s="106" t="str">
        <f t="shared" si="6"/>
        <v>否</v>
      </c>
      <c r="AC40" s="106" t="str">
        <f t="shared" si="7"/>
        <v>是</v>
      </c>
      <c r="AD40" s="106" t="str">
        <f t="shared" si="1"/>
        <v>优秀</v>
      </c>
      <c r="AE40" s="106" t="str">
        <f t="shared" si="8"/>
        <v>是</v>
      </c>
      <c r="AF40" s="106" t="str">
        <f t="shared" si="9"/>
        <v>否</v>
      </c>
      <c r="AG40" s="126"/>
    </row>
    <row r="41" ht="24" customHeight="1" spans="1:33">
      <c r="A41" s="109"/>
      <c r="B41" s="126">
        <v>8</v>
      </c>
      <c r="C41" s="126" t="s">
        <v>234</v>
      </c>
      <c r="D41" s="300">
        <v>22351089</v>
      </c>
      <c r="E41" s="106" t="s">
        <v>78</v>
      </c>
      <c r="F41" s="106">
        <v>0</v>
      </c>
      <c r="G41" s="106"/>
      <c r="H41" s="106" t="s">
        <v>235</v>
      </c>
      <c r="I41" s="106"/>
      <c r="J41" s="106"/>
      <c r="K41" s="106"/>
      <c r="L41" s="106"/>
      <c r="M41" s="106"/>
      <c r="N41" s="106"/>
      <c r="O41" s="106"/>
      <c r="P41" s="106"/>
      <c r="Q41" s="106">
        <v>30</v>
      </c>
      <c r="R41" s="106">
        <v>0</v>
      </c>
      <c r="S41" s="106">
        <v>20</v>
      </c>
      <c r="T41" s="106">
        <v>0</v>
      </c>
      <c r="U41" s="106">
        <v>30</v>
      </c>
      <c r="V41" s="106">
        <v>0</v>
      </c>
      <c r="W41" s="106" t="s">
        <v>42</v>
      </c>
      <c r="X41" s="106">
        <v>10</v>
      </c>
      <c r="Y41" s="106">
        <v>80</v>
      </c>
      <c r="Z41" s="106">
        <f t="shared" si="4"/>
        <v>32.8571428571429</v>
      </c>
      <c r="AA41" s="106" t="str">
        <f t="shared" si="5"/>
        <v>是</v>
      </c>
      <c r="AB41" s="106" t="str">
        <f t="shared" si="6"/>
        <v>是</v>
      </c>
      <c r="AC41" s="106" t="str">
        <f t="shared" si="7"/>
        <v>是</v>
      </c>
      <c r="AD41" s="106" t="str">
        <f t="shared" si="1"/>
        <v>优秀</v>
      </c>
      <c r="AE41" s="106" t="str">
        <f t="shared" si="8"/>
        <v>是</v>
      </c>
      <c r="AF41" s="106" t="str">
        <f t="shared" si="9"/>
        <v>是</v>
      </c>
      <c r="AG41" s="126"/>
    </row>
    <row r="42" ht="24" customHeight="1" spans="1:33">
      <c r="A42" s="109"/>
      <c r="B42" s="126">
        <v>9</v>
      </c>
      <c r="C42" s="126" t="s">
        <v>236</v>
      </c>
      <c r="D42" s="300">
        <v>22351199</v>
      </c>
      <c r="E42" s="106" t="s">
        <v>78</v>
      </c>
      <c r="F42" s="106">
        <v>0</v>
      </c>
      <c r="G42" s="106"/>
      <c r="H42" s="106" t="s">
        <v>237</v>
      </c>
      <c r="I42" s="106"/>
      <c r="J42" s="106"/>
      <c r="K42" s="106"/>
      <c r="L42" s="106"/>
      <c r="M42" s="106"/>
      <c r="N42" s="106" t="s">
        <v>238</v>
      </c>
      <c r="O42" s="106"/>
      <c r="P42" s="106"/>
      <c r="Q42" s="106">
        <v>0</v>
      </c>
      <c r="R42" s="106">
        <v>0</v>
      </c>
      <c r="S42" s="106">
        <v>10</v>
      </c>
      <c r="T42" s="106">
        <v>0</v>
      </c>
      <c r="U42" s="106">
        <v>0</v>
      </c>
      <c r="V42" s="106" t="s">
        <v>239</v>
      </c>
      <c r="W42" s="106" t="s">
        <v>42</v>
      </c>
      <c r="X42" s="106">
        <v>25</v>
      </c>
      <c r="Y42" s="106">
        <v>14</v>
      </c>
      <c r="Z42" s="106">
        <f t="shared" si="4"/>
        <v>29</v>
      </c>
      <c r="AA42" s="106" t="str">
        <f t="shared" si="5"/>
        <v>是</v>
      </c>
      <c r="AB42" s="106" t="str">
        <f t="shared" si="6"/>
        <v>否</v>
      </c>
      <c r="AC42" s="106" t="str">
        <f t="shared" si="7"/>
        <v>是</v>
      </c>
      <c r="AD42" s="106" t="str">
        <f t="shared" si="1"/>
        <v>优秀</v>
      </c>
      <c r="AE42" s="106" t="str">
        <f t="shared" si="8"/>
        <v>是</v>
      </c>
      <c r="AF42" s="106" t="str">
        <f t="shared" si="9"/>
        <v>否</v>
      </c>
      <c r="AG42" s="126"/>
    </row>
    <row r="43" ht="14.4" customHeight="1" spans="1:33">
      <c r="A43" s="109"/>
      <c r="B43" s="126">
        <v>10</v>
      </c>
      <c r="C43" s="126" t="s">
        <v>240</v>
      </c>
      <c r="D43" s="300">
        <v>22351059</v>
      </c>
      <c r="E43" s="106" t="s">
        <v>78</v>
      </c>
      <c r="F43" s="106">
        <v>0</v>
      </c>
      <c r="G43" s="106"/>
      <c r="H43" s="106"/>
      <c r="I43" s="106" t="s">
        <v>241</v>
      </c>
      <c r="J43" s="106"/>
      <c r="K43" s="106"/>
      <c r="L43" s="106"/>
      <c r="M43" s="106"/>
      <c r="N43" s="106"/>
      <c r="O43" s="106"/>
      <c r="P43" s="106"/>
      <c r="Q43" s="106">
        <v>30</v>
      </c>
      <c r="R43" s="106">
        <v>0</v>
      </c>
      <c r="S43" s="106">
        <v>20</v>
      </c>
      <c r="T43" s="106">
        <v>0</v>
      </c>
      <c r="U43" s="106">
        <v>30</v>
      </c>
      <c r="V43" s="106">
        <v>0</v>
      </c>
      <c r="W43" s="106" t="s">
        <v>42</v>
      </c>
      <c r="X43" s="106">
        <v>4</v>
      </c>
      <c r="Y43" s="106">
        <v>80</v>
      </c>
      <c r="Z43" s="106">
        <f t="shared" si="4"/>
        <v>26.8571428571429</v>
      </c>
      <c r="AA43" s="106" t="str">
        <f t="shared" si="5"/>
        <v>否</v>
      </c>
      <c r="AB43" s="106" t="str">
        <f t="shared" si="6"/>
        <v>是</v>
      </c>
      <c r="AC43" s="106" t="str">
        <f t="shared" si="7"/>
        <v>是</v>
      </c>
      <c r="AD43" s="106" t="str">
        <f t="shared" si="1"/>
        <v>优秀</v>
      </c>
      <c r="AE43" s="106" t="str">
        <f t="shared" si="8"/>
        <v>是</v>
      </c>
      <c r="AF43" s="106" t="str">
        <f t="shared" si="9"/>
        <v>否</v>
      </c>
      <c r="AG43" s="126"/>
    </row>
    <row r="44" ht="14.4" customHeight="1" spans="1:33">
      <c r="A44" s="109"/>
      <c r="B44" s="126">
        <v>11</v>
      </c>
      <c r="C44" s="126" t="s">
        <v>242</v>
      </c>
      <c r="D44" s="300">
        <v>22351064</v>
      </c>
      <c r="E44" s="106" t="s">
        <v>71</v>
      </c>
      <c r="F44" s="106">
        <v>0</v>
      </c>
      <c r="G44" s="106"/>
      <c r="H44" s="106" t="s">
        <v>52</v>
      </c>
      <c r="I44" s="106"/>
      <c r="J44" s="106"/>
      <c r="K44" s="106"/>
      <c r="L44" s="106"/>
      <c r="M44" s="106"/>
      <c r="N44" s="106"/>
      <c r="O44" s="106"/>
      <c r="P44" s="106"/>
      <c r="Q44" s="106">
        <v>0</v>
      </c>
      <c r="R44" s="106">
        <v>0</v>
      </c>
      <c r="S44" s="106">
        <v>0</v>
      </c>
      <c r="T44" s="106">
        <v>0</v>
      </c>
      <c r="U44" s="106">
        <v>0</v>
      </c>
      <c r="V44" s="106">
        <v>0</v>
      </c>
      <c r="W44" s="106" t="s">
        <v>42</v>
      </c>
      <c r="X44" s="106">
        <v>25</v>
      </c>
      <c r="Y44" s="106">
        <v>0</v>
      </c>
      <c r="Z44" s="106">
        <f t="shared" si="4"/>
        <v>25</v>
      </c>
      <c r="AA44" s="106" t="str">
        <f t="shared" si="5"/>
        <v>是</v>
      </c>
      <c r="AB44" s="106" t="str">
        <f t="shared" si="6"/>
        <v>否</v>
      </c>
      <c r="AC44" s="106" t="str">
        <f t="shared" si="7"/>
        <v>是</v>
      </c>
      <c r="AD44" s="106" t="str">
        <f t="shared" si="1"/>
        <v>优秀</v>
      </c>
      <c r="AE44" s="106" t="str">
        <f t="shared" si="8"/>
        <v>是</v>
      </c>
      <c r="AF44" s="106" t="str">
        <f t="shared" si="9"/>
        <v>否</v>
      </c>
      <c r="AG44" s="126"/>
    </row>
    <row r="45" ht="36" customHeight="1" spans="1:33">
      <c r="A45" s="109"/>
      <c r="B45" s="126">
        <v>12</v>
      </c>
      <c r="C45" s="126" t="s">
        <v>243</v>
      </c>
      <c r="D45" s="300">
        <v>22351087</v>
      </c>
      <c r="E45" s="106" t="s">
        <v>78</v>
      </c>
      <c r="F45" s="106">
        <v>0</v>
      </c>
      <c r="G45" s="106"/>
      <c r="H45" s="106" t="s">
        <v>244</v>
      </c>
      <c r="I45" s="106"/>
      <c r="J45" s="106"/>
      <c r="K45" s="106"/>
      <c r="L45" s="106"/>
      <c r="M45" s="106"/>
      <c r="N45" s="106" t="s">
        <v>134</v>
      </c>
      <c r="O45" s="106"/>
      <c r="P45" s="106"/>
      <c r="Q45" s="106">
        <v>0</v>
      </c>
      <c r="R45" s="106">
        <v>0</v>
      </c>
      <c r="S45" s="106">
        <v>0</v>
      </c>
      <c r="T45" s="106">
        <v>0</v>
      </c>
      <c r="U45" s="106">
        <v>0</v>
      </c>
      <c r="V45" s="106">
        <v>0</v>
      </c>
      <c r="W45" s="106" t="s">
        <v>42</v>
      </c>
      <c r="X45" s="106">
        <v>25</v>
      </c>
      <c r="Y45" s="106">
        <v>0</v>
      </c>
      <c r="Z45" s="106">
        <f t="shared" si="4"/>
        <v>25</v>
      </c>
      <c r="AA45" s="106" t="str">
        <f t="shared" si="5"/>
        <v>是</v>
      </c>
      <c r="AB45" s="106" t="str">
        <f t="shared" si="6"/>
        <v>否</v>
      </c>
      <c r="AC45" s="106" t="str">
        <f t="shared" si="7"/>
        <v>是</v>
      </c>
      <c r="AD45" s="106" t="str">
        <f t="shared" si="1"/>
        <v>优秀</v>
      </c>
      <c r="AE45" s="106" t="str">
        <f t="shared" si="8"/>
        <v>是</v>
      </c>
      <c r="AF45" s="106" t="str">
        <f t="shared" si="9"/>
        <v>否</v>
      </c>
      <c r="AG45" s="126"/>
    </row>
    <row r="46" ht="24" customHeight="1" spans="1:33">
      <c r="A46" s="109"/>
      <c r="B46" s="126">
        <v>13</v>
      </c>
      <c r="C46" s="126" t="s">
        <v>245</v>
      </c>
      <c r="D46" s="300">
        <v>22351111</v>
      </c>
      <c r="E46" s="106" t="s">
        <v>71</v>
      </c>
      <c r="F46" s="106">
        <v>0</v>
      </c>
      <c r="G46" s="106"/>
      <c r="H46" s="106" t="s">
        <v>161</v>
      </c>
      <c r="I46" s="106"/>
      <c r="J46" s="106"/>
      <c r="K46" s="106"/>
      <c r="L46" s="106"/>
      <c r="M46" s="106"/>
      <c r="N46" s="106"/>
      <c r="O46" s="106"/>
      <c r="P46" s="106"/>
      <c r="Q46" s="106">
        <v>30</v>
      </c>
      <c r="R46" s="106">
        <v>0</v>
      </c>
      <c r="S46" s="106">
        <v>10</v>
      </c>
      <c r="T46" s="106">
        <v>0</v>
      </c>
      <c r="U46" s="106">
        <v>7.5</v>
      </c>
      <c r="V46" s="106" t="s">
        <v>246</v>
      </c>
      <c r="W46" s="106" t="s">
        <v>42</v>
      </c>
      <c r="X46" s="106">
        <v>10</v>
      </c>
      <c r="Y46" s="106">
        <v>49.5</v>
      </c>
      <c r="Z46" s="106">
        <f t="shared" si="4"/>
        <v>24.1428571428571</v>
      </c>
      <c r="AA46" s="106" t="str">
        <f t="shared" si="5"/>
        <v>是</v>
      </c>
      <c r="AB46" s="106" t="str">
        <f t="shared" si="6"/>
        <v>是</v>
      </c>
      <c r="AC46" s="106" t="str">
        <f t="shared" si="7"/>
        <v>否</v>
      </c>
      <c r="AD46" s="106" t="str">
        <f t="shared" si="1"/>
        <v>合格</v>
      </c>
      <c r="AE46" s="106" t="str">
        <f t="shared" si="8"/>
        <v>否</v>
      </c>
      <c r="AF46" s="106" t="str">
        <f t="shared" si="9"/>
        <v>是</v>
      </c>
      <c r="AG46" s="126"/>
    </row>
    <row r="47" ht="14.4" customHeight="1" spans="1:33">
      <c r="A47" s="109"/>
      <c r="B47" s="126">
        <v>14</v>
      </c>
      <c r="C47" s="126" t="s">
        <v>247</v>
      </c>
      <c r="D47" s="300">
        <v>22351152</v>
      </c>
      <c r="E47" s="106" t="s">
        <v>78</v>
      </c>
      <c r="F47" s="106">
        <v>0</v>
      </c>
      <c r="G47" s="106"/>
      <c r="H47" s="106"/>
      <c r="I47" s="106"/>
      <c r="J47" s="106"/>
      <c r="K47" s="106"/>
      <c r="L47" s="106"/>
      <c r="M47" s="106"/>
      <c r="N47" s="106"/>
      <c r="O47" s="106"/>
      <c r="P47" s="106"/>
      <c r="Q47" s="106">
        <v>30</v>
      </c>
      <c r="R47" s="106">
        <v>0</v>
      </c>
      <c r="S47" s="106">
        <v>20</v>
      </c>
      <c r="T47" s="106">
        <v>0</v>
      </c>
      <c r="U47" s="106">
        <v>30</v>
      </c>
      <c r="V47" s="106">
        <v>0</v>
      </c>
      <c r="W47" s="106" t="s">
        <v>42</v>
      </c>
      <c r="X47" s="106">
        <v>0</v>
      </c>
      <c r="Y47" s="106">
        <v>80</v>
      </c>
      <c r="Z47" s="106">
        <f t="shared" si="4"/>
        <v>22.8571428571429</v>
      </c>
      <c r="AA47" s="106" t="str">
        <f t="shared" si="5"/>
        <v>否</v>
      </c>
      <c r="AB47" s="106" t="str">
        <f t="shared" si="6"/>
        <v>是</v>
      </c>
      <c r="AC47" s="106" t="str">
        <f t="shared" si="7"/>
        <v>否</v>
      </c>
      <c r="AD47" s="106" t="str">
        <f t="shared" si="1"/>
        <v>合格</v>
      </c>
      <c r="AE47" s="106" t="str">
        <f t="shared" si="8"/>
        <v>否</v>
      </c>
      <c r="AF47" s="106" t="str">
        <f t="shared" si="9"/>
        <v>否</v>
      </c>
      <c r="AG47" s="126"/>
    </row>
    <row r="48" ht="24" customHeight="1" spans="1:33">
      <c r="A48" s="109"/>
      <c r="B48" s="126">
        <v>15</v>
      </c>
      <c r="C48" s="126" t="s">
        <v>248</v>
      </c>
      <c r="D48" s="300">
        <v>22351063</v>
      </c>
      <c r="E48" s="106" t="s">
        <v>78</v>
      </c>
      <c r="F48" s="106">
        <v>0</v>
      </c>
      <c r="G48" s="106"/>
      <c r="H48" s="106" t="s">
        <v>249</v>
      </c>
      <c r="I48" s="106"/>
      <c r="J48" s="106"/>
      <c r="K48" s="106"/>
      <c r="L48" s="106"/>
      <c r="M48" s="106"/>
      <c r="N48" s="106"/>
      <c r="O48" s="106"/>
      <c r="P48" s="106"/>
      <c r="Q48" s="106">
        <v>0</v>
      </c>
      <c r="R48" s="106">
        <v>0</v>
      </c>
      <c r="S48" s="106">
        <v>10</v>
      </c>
      <c r="T48" s="106">
        <v>0</v>
      </c>
      <c r="U48" s="106">
        <v>0</v>
      </c>
      <c r="V48" s="106">
        <v>0</v>
      </c>
      <c r="W48" s="106" t="s">
        <v>42</v>
      </c>
      <c r="X48" s="106">
        <v>12.5</v>
      </c>
      <c r="Y48" s="106">
        <v>10</v>
      </c>
      <c r="Z48" s="106">
        <f t="shared" si="4"/>
        <v>15.3571428571429</v>
      </c>
      <c r="AA48" s="106" t="str">
        <f t="shared" si="5"/>
        <v>是</v>
      </c>
      <c r="AB48" s="106" t="str">
        <f t="shared" si="6"/>
        <v>否</v>
      </c>
      <c r="AC48" s="106" t="str">
        <f t="shared" si="7"/>
        <v>否</v>
      </c>
      <c r="AD48" s="106" t="str">
        <f t="shared" si="1"/>
        <v>合格</v>
      </c>
      <c r="AE48" s="106" t="str">
        <f t="shared" si="8"/>
        <v>否</v>
      </c>
      <c r="AF48" s="106" t="str">
        <f t="shared" si="9"/>
        <v>否</v>
      </c>
      <c r="AG48" s="126"/>
    </row>
    <row r="49" ht="14.4" customHeight="1" spans="1:33">
      <c r="A49" s="109"/>
      <c r="B49" s="126">
        <v>16</v>
      </c>
      <c r="C49" s="126" t="s">
        <v>250</v>
      </c>
      <c r="D49" s="300">
        <v>22351327</v>
      </c>
      <c r="E49" s="106" t="s">
        <v>78</v>
      </c>
      <c r="F49" s="106">
        <v>0</v>
      </c>
      <c r="G49" s="106"/>
      <c r="H49" s="106"/>
      <c r="I49" s="106"/>
      <c r="J49" s="106"/>
      <c r="K49" s="106"/>
      <c r="L49" s="106"/>
      <c r="M49" s="106"/>
      <c r="N49" s="106"/>
      <c r="O49" s="106"/>
      <c r="P49" s="106"/>
      <c r="Q49" s="106">
        <v>23.75</v>
      </c>
      <c r="R49" s="106">
        <v>0</v>
      </c>
      <c r="S49" s="106">
        <v>20</v>
      </c>
      <c r="T49" s="106">
        <v>0</v>
      </c>
      <c r="U49" s="106">
        <v>0</v>
      </c>
      <c r="V49" s="106">
        <v>0</v>
      </c>
      <c r="W49" s="106" t="s">
        <v>42</v>
      </c>
      <c r="X49" s="106">
        <v>0</v>
      </c>
      <c r="Y49" s="106">
        <v>43.75</v>
      </c>
      <c r="Z49" s="106">
        <f t="shared" si="4"/>
        <v>12.5</v>
      </c>
      <c r="AA49" s="106" t="str">
        <f t="shared" si="5"/>
        <v>否</v>
      </c>
      <c r="AB49" s="106" t="str">
        <f t="shared" si="6"/>
        <v>是</v>
      </c>
      <c r="AC49" s="106" t="str">
        <f t="shared" si="7"/>
        <v>否</v>
      </c>
      <c r="AD49" s="106" t="str">
        <f t="shared" si="1"/>
        <v>合格</v>
      </c>
      <c r="AE49" s="106" t="str">
        <f t="shared" si="8"/>
        <v>否</v>
      </c>
      <c r="AF49" s="106" t="str">
        <f t="shared" si="9"/>
        <v>否</v>
      </c>
      <c r="AG49" s="126"/>
    </row>
    <row r="50" ht="14.4" customHeight="1" spans="1:33">
      <c r="A50" s="109"/>
      <c r="B50" s="126">
        <v>17</v>
      </c>
      <c r="C50" s="126" t="s">
        <v>251</v>
      </c>
      <c r="D50" s="300">
        <v>22351092</v>
      </c>
      <c r="E50" s="106" t="s">
        <v>71</v>
      </c>
      <c r="F50" s="106">
        <v>0</v>
      </c>
      <c r="G50" s="106"/>
      <c r="H50" s="106"/>
      <c r="I50" s="106"/>
      <c r="J50" s="106"/>
      <c r="K50" s="106"/>
      <c r="L50" s="106"/>
      <c r="M50" s="106"/>
      <c r="N50" s="106"/>
      <c r="O50" s="106"/>
      <c r="P50" s="106"/>
      <c r="Q50" s="106">
        <v>18.75</v>
      </c>
      <c r="R50" s="106">
        <v>0</v>
      </c>
      <c r="S50" s="106">
        <v>10</v>
      </c>
      <c r="T50" s="106">
        <v>0</v>
      </c>
      <c r="U50" s="106">
        <v>0</v>
      </c>
      <c r="V50" s="106">
        <v>0</v>
      </c>
      <c r="W50" s="106" t="s">
        <v>42</v>
      </c>
      <c r="X50" s="106">
        <v>0</v>
      </c>
      <c r="Y50" s="106">
        <v>28.75</v>
      </c>
      <c r="Z50" s="106">
        <f t="shared" si="4"/>
        <v>8.21428571428571</v>
      </c>
      <c r="AA50" s="106" t="str">
        <f t="shared" si="5"/>
        <v>否</v>
      </c>
      <c r="AB50" s="106" t="str">
        <f t="shared" si="6"/>
        <v>是</v>
      </c>
      <c r="AC50" s="106" t="str">
        <f t="shared" si="7"/>
        <v>否</v>
      </c>
      <c r="AD50" s="106" t="str">
        <f t="shared" si="1"/>
        <v>合格</v>
      </c>
      <c r="AE50" s="106" t="str">
        <f t="shared" si="8"/>
        <v>否</v>
      </c>
      <c r="AF50" s="106" t="str">
        <f t="shared" si="9"/>
        <v>否</v>
      </c>
      <c r="AG50" s="126"/>
    </row>
    <row r="51" ht="14.4" customHeight="1" spans="1:33">
      <c r="A51" s="109"/>
      <c r="B51" s="126">
        <v>18</v>
      </c>
      <c r="C51" s="126" t="s">
        <v>252</v>
      </c>
      <c r="D51" s="300">
        <v>22351212</v>
      </c>
      <c r="E51" s="106" t="s">
        <v>78</v>
      </c>
      <c r="F51" s="106">
        <v>0</v>
      </c>
      <c r="G51" s="106"/>
      <c r="H51" s="106"/>
      <c r="I51" s="106"/>
      <c r="J51" s="106"/>
      <c r="K51" s="106"/>
      <c r="L51" s="106"/>
      <c r="M51" s="106"/>
      <c r="N51" s="106"/>
      <c r="O51" s="106"/>
      <c r="P51" s="106"/>
      <c r="Q51" s="106">
        <v>11.25</v>
      </c>
      <c r="R51" s="106">
        <v>0</v>
      </c>
      <c r="S51" s="106">
        <v>10</v>
      </c>
      <c r="T51" s="106">
        <v>0</v>
      </c>
      <c r="U51" s="106">
        <v>0</v>
      </c>
      <c r="V51" s="106">
        <v>0</v>
      </c>
      <c r="W51" s="106" t="s">
        <v>42</v>
      </c>
      <c r="X51" s="106">
        <v>0</v>
      </c>
      <c r="Y51" s="106">
        <v>21.25</v>
      </c>
      <c r="Z51" s="106">
        <f t="shared" si="4"/>
        <v>6.07142857142857</v>
      </c>
      <c r="AA51" s="106" t="str">
        <f t="shared" si="5"/>
        <v>否</v>
      </c>
      <c r="AB51" s="106" t="str">
        <f t="shared" si="6"/>
        <v>是</v>
      </c>
      <c r="AC51" s="106" t="str">
        <f t="shared" si="7"/>
        <v>否</v>
      </c>
      <c r="AD51" s="106" t="str">
        <f t="shared" si="1"/>
        <v>合格</v>
      </c>
      <c r="AE51" s="106" t="str">
        <f t="shared" si="8"/>
        <v>否</v>
      </c>
      <c r="AF51" s="106" t="str">
        <f t="shared" si="9"/>
        <v>否</v>
      </c>
      <c r="AG51" s="126"/>
    </row>
    <row r="52" ht="14.4" customHeight="1" spans="1:33">
      <c r="A52" s="109"/>
      <c r="B52" s="126">
        <v>19</v>
      </c>
      <c r="C52" s="126" t="s">
        <v>253</v>
      </c>
      <c r="D52" s="300">
        <v>22351061</v>
      </c>
      <c r="E52" s="106" t="s">
        <v>78</v>
      </c>
      <c r="F52" s="106">
        <v>0</v>
      </c>
      <c r="G52" s="106"/>
      <c r="H52" s="106"/>
      <c r="I52" s="106"/>
      <c r="J52" s="106"/>
      <c r="K52" s="106"/>
      <c r="L52" s="106"/>
      <c r="M52" s="106"/>
      <c r="N52" s="106"/>
      <c r="O52" s="106"/>
      <c r="P52" s="106"/>
      <c r="Q52" s="106">
        <v>11.25</v>
      </c>
      <c r="R52" s="106">
        <v>0</v>
      </c>
      <c r="S52" s="106">
        <v>10</v>
      </c>
      <c r="T52" s="106">
        <v>0</v>
      </c>
      <c r="U52" s="106">
        <v>0</v>
      </c>
      <c r="V52" s="106">
        <v>0</v>
      </c>
      <c r="W52" s="106" t="s">
        <v>42</v>
      </c>
      <c r="X52" s="106">
        <v>0</v>
      </c>
      <c r="Y52" s="106">
        <v>21.25</v>
      </c>
      <c r="Z52" s="106">
        <f t="shared" si="4"/>
        <v>6.07142857142857</v>
      </c>
      <c r="AA52" s="106" t="str">
        <f t="shared" si="5"/>
        <v>否</v>
      </c>
      <c r="AB52" s="106" t="str">
        <f t="shared" si="6"/>
        <v>是</v>
      </c>
      <c r="AC52" s="106" t="str">
        <f t="shared" si="7"/>
        <v>否</v>
      </c>
      <c r="AD52" s="106" t="str">
        <f t="shared" si="1"/>
        <v>合格</v>
      </c>
      <c r="AE52" s="106" t="str">
        <f t="shared" si="8"/>
        <v>否</v>
      </c>
      <c r="AF52" s="106" t="str">
        <f t="shared" si="9"/>
        <v>否</v>
      </c>
      <c r="AG52" s="126"/>
    </row>
    <row r="53" ht="24" customHeight="1" spans="1:33">
      <c r="A53" s="109"/>
      <c r="B53" s="126">
        <v>20</v>
      </c>
      <c r="C53" s="126" t="s">
        <v>254</v>
      </c>
      <c r="D53" s="300">
        <v>22351314</v>
      </c>
      <c r="E53" s="106" t="s">
        <v>71</v>
      </c>
      <c r="F53" s="106">
        <v>0</v>
      </c>
      <c r="G53" s="106"/>
      <c r="H53" s="106"/>
      <c r="I53" s="106"/>
      <c r="J53" s="106"/>
      <c r="K53" s="106"/>
      <c r="L53" s="106"/>
      <c r="M53" s="106" t="s">
        <v>255</v>
      </c>
      <c r="N53" s="106"/>
      <c r="O53" s="106"/>
      <c r="P53" s="106"/>
      <c r="Q53" s="106">
        <v>0</v>
      </c>
      <c r="R53" s="106">
        <v>0</v>
      </c>
      <c r="S53" s="106">
        <v>10</v>
      </c>
      <c r="T53" s="106">
        <v>0</v>
      </c>
      <c r="U53" s="106">
        <v>0</v>
      </c>
      <c r="V53" s="106">
        <v>0</v>
      </c>
      <c r="W53" s="106" t="s">
        <v>42</v>
      </c>
      <c r="X53" s="106">
        <v>3</v>
      </c>
      <c r="Y53" s="106">
        <v>10</v>
      </c>
      <c r="Z53" s="106">
        <f t="shared" si="4"/>
        <v>5.85714285714286</v>
      </c>
      <c r="AA53" s="106" t="str">
        <f t="shared" si="5"/>
        <v>否</v>
      </c>
      <c r="AB53" s="106" t="str">
        <f t="shared" si="6"/>
        <v>否</v>
      </c>
      <c r="AC53" s="106" t="str">
        <f t="shared" si="7"/>
        <v>否</v>
      </c>
      <c r="AD53" s="106" t="str">
        <f t="shared" si="1"/>
        <v>合格</v>
      </c>
      <c r="AE53" s="106" t="str">
        <f t="shared" si="8"/>
        <v>否</v>
      </c>
      <c r="AF53" s="106" t="str">
        <f t="shared" si="9"/>
        <v>否</v>
      </c>
      <c r="AG53" s="126"/>
    </row>
    <row r="54" ht="14.4" customHeight="1" spans="1:33">
      <c r="A54" s="109"/>
      <c r="B54" s="126">
        <v>21</v>
      </c>
      <c r="C54" s="126" t="s">
        <v>256</v>
      </c>
      <c r="D54" s="300">
        <v>22351234</v>
      </c>
      <c r="E54" s="106" t="s">
        <v>71</v>
      </c>
      <c r="F54" s="106">
        <v>0</v>
      </c>
      <c r="G54" s="106"/>
      <c r="H54" s="106"/>
      <c r="I54" s="106"/>
      <c r="J54" s="106"/>
      <c r="K54" s="106"/>
      <c r="L54" s="106"/>
      <c r="M54" s="106"/>
      <c r="N54" s="106"/>
      <c r="O54" s="106"/>
      <c r="P54" s="106"/>
      <c r="Q54" s="106">
        <v>0</v>
      </c>
      <c r="R54" s="106">
        <v>0</v>
      </c>
      <c r="S54" s="106">
        <v>10</v>
      </c>
      <c r="T54" s="106">
        <v>0</v>
      </c>
      <c r="U54" s="106">
        <v>0</v>
      </c>
      <c r="V54" s="106">
        <v>0</v>
      </c>
      <c r="W54" s="106" t="s">
        <v>42</v>
      </c>
      <c r="X54" s="106">
        <v>0</v>
      </c>
      <c r="Y54" s="106">
        <v>10</v>
      </c>
      <c r="Z54" s="106">
        <f t="shared" si="4"/>
        <v>2.85714285714286</v>
      </c>
      <c r="AA54" s="106" t="str">
        <f t="shared" si="5"/>
        <v>否</v>
      </c>
      <c r="AB54" s="106" t="str">
        <f t="shared" si="6"/>
        <v>否</v>
      </c>
      <c r="AC54" s="106" t="str">
        <f t="shared" si="7"/>
        <v>否</v>
      </c>
      <c r="AD54" s="106" t="str">
        <f t="shared" si="1"/>
        <v>合格</v>
      </c>
      <c r="AE54" s="106" t="str">
        <f t="shared" si="8"/>
        <v>否</v>
      </c>
      <c r="AF54" s="106" t="str">
        <f t="shared" si="9"/>
        <v>否</v>
      </c>
      <c r="AG54" s="126"/>
    </row>
    <row r="55" ht="14.4" customHeight="1" spans="1:33">
      <c r="A55" s="109"/>
      <c r="B55" s="126">
        <v>22</v>
      </c>
      <c r="C55" s="126" t="s">
        <v>257</v>
      </c>
      <c r="D55" s="300">
        <v>22351288</v>
      </c>
      <c r="E55" s="106" t="s">
        <v>71</v>
      </c>
      <c r="F55" s="106">
        <v>0</v>
      </c>
      <c r="G55" s="106"/>
      <c r="H55" s="106"/>
      <c r="I55" s="106"/>
      <c r="J55" s="106"/>
      <c r="K55" s="106"/>
      <c r="L55" s="106"/>
      <c r="M55" s="106"/>
      <c r="N55" s="106"/>
      <c r="O55" s="106"/>
      <c r="P55" s="106"/>
      <c r="Q55" s="106">
        <v>7.5</v>
      </c>
      <c r="R55" s="106">
        <v>0</v>
      </c>
      <c r="S55" s="106">
        <v>0</v>
      </c>
      <c r="T55" s="106">
        <v>0</v>
      </c>
      <c r="U55" s="106">
        <v>0</v>
      </c>
      <c r="V55" s="106">
        <v>0</v>
      </c>
      <c r="W55" s="106" t="s">
        <v>42</v>
      </c>
      <c r="X55" s="106">
        <v>0</v>
      </c>
      <c r="Y55" s="106">
        <v>7.5</v>
      </c>
      <c r="Z55" s="106">
        <f t="shared" si="4"/>
        <v>2.14285714285714</v>
      </c>
      <c r="AA55" s="106" t="str">
        <f t="shared" si="5"/>
        <v>否</v>
      </c>
      <c r="AB55" s="106" t="str">
        <f t="shared" si="6"/>
        <v>否</v>
      </c>
      <c r="AC55" s="106" t="str">
        <f t="shared" si="7"/>
        <v>否</v>
      </c>
      <c r="AD55" s="106" t="str">
        <f t="shared" si="1"/>
        <v>合格</v>
      </c>
      <c r="AE55" s="106" t="str">
        <f t="shared" si="8"/>
        <v>否</v>
      </c>
      <c r="AF55" s="106" t="str">
        <f t="shared" si="9"/>
        <v>否</v>
      </c>
      <c r="AG55" s="126"/>
    </row>
    <row r="56" ht="24" customHeight="1" spans="1:33">
      <c r="A56" s="109"/>
      <c r="B56" s="126">
        <v>23</v>
      </c>
      <c r="C56" s="126" t="s">
        <v>258</v>
      </c>
      <c r="D56" s="300">
        <v>22351029</v>
      </c>
      <c r="E56" s="106" t="s">
        <v>78</v>
      </c>
      <c r="F56" s="106">
        <v>0</v>
      </c>
      <c r="G56" s="106"/>
      <c r="H56" s="106"/>
      <c r="I56" s="106"/>
      <c r="J56" s="106"/>
      <c r="K56" s="106"/>
      <c r="L56" s="106"/>
      <c r="M56" s="106"/>
      <c r="N56" s="106"/>
      <c r="O56" s="106"/>
      <c r="P56" s="106"/>
      <c r="Q56" s="106">
        <v>0</v>
      </c>
      <c r="R56" s="106">
        <v>0</v>
      </c>
      <c r="S56" s="106">
        <v>0</v>
      </c>
      <c r="T56" s="106">
        <v>0</v>
      </c>
      <c r="U56" s="106">
        <v>0</v>
      </c>
      <c r="V56" s="106" t="s">
        <v>259</v>
      </c>
      <c r="W56" s="106" t="s">
        <v>42</v>
      </c>
      <c r="X56" s="106">
        <v>0</v>
      </c>
      <c r="Y56" s="106">
        <v>5</v>
      </c>
      <c r="Z56" s="106">
        <f t="shared" si="4"/>
        <v>1.42857142857143</v>
      </c>
      <c r="AA56" s="106" t="str">
        <f t="shared" si="5"/>
        <v>否</v>
      </c>
      <c r="AB56" s="106" t="str">
        <f t="shared" si="6"/>
        <v>否</v>
      </c>
      <c r="AC56" s="106" t="str">
        <f t="shared" si="7"/>
        <v>否</v>
      </c>
      <c r="AD56" s="106" t="str">
        <f t="shared" si="1"/>
        <v>合格</v>
      </c>
      <c r="AE56" s="106" t="str">
        <f t="shared" si="8"/>
        <v>否</v>
      </c>
      <c r="AF56" s="106" t="str">
        <f t="shared" si="9"/>
        <v>否</v>
      </c>
      <c r="AG56" s="126"/>
    </row>
    <row r="57" ht="14.4" customHeight="1" spans="1:33">
      <c r="A57" s="109"/>
      <c r="B57" s="126">
        <v>24</v>
      </c>
      <c r="C57" s="126" t="s">
        <v>260</v>
      </c>
      <c r="D57" s="300">
        <v>22351183</v>
      </c>
      <c r="E57" s="106" t="s">
        <v>71</v>
      </c>
      <c r="F57" s="106">
        <v>0</v>
      </c>
      <c r="G57" s="106"/>
      <c r="H57" s="106"/>
      <c r="I57" s="106"/>
      <c r="J57" s="106"/>
      <c r="K57" s="106"/>
      <c r="L57" s="106"/>
      <c r="M57" s="106"/>
      <c r="N57" s="106"/>
      <c r="O57" s="106"/>
      <c r="P57" s="106"/>
      <c r="Q57" s="106">
        <v>0</v>
      </c>
      <c r="R57" s="106">
        <v>0</v>
      </c>
      <c r="S57" s="106">
        <v>0</v>
      </c>
      <c r="T57" s="106">
        <v>0</v>
      </c>
      <c r="U57" s="106">
        <v>0</v>
      </c>
      <c r="V57" s="106">
        <v>0</v>
      </c>
      <c r="W57" s="106" t="s">
        <v>42</v>
      </c>
      <c r="X57" s="106">
        <v>0</v>
      </c>
      <c r="Y57" s="106">
        <v>0</v>
      </c>
      <c r="Z57" s="106">
        <f t="shared" si="4"/>
        <v>0</v>
      </c>
      <c r="AA57" s="106" t="str">
        <f t="shared" si="5"/>
        <v>否</v>
      </c>
      <c r="AB57" s="106" t="str">
        <f t="shared" si="6"/>
        <v>否</v>
      </c>
      <c r="AC57" s="106" t="str">
        <f t="shared" si="7"/>
        <v>否</v>
      </c>
      <c r="AD57" s="106" t="str">
        <f t="shared" si="1"/>
        <v>合格</v>
      </c>
      <c r="AE57" s="106" t="str">
        <f t="shared" si="8"/>
        <v>否</v>
      </c>
      <c r="AF57" s="106" t="str">
        <f t="shared" si="9"/>
        <v>否</v>
      </c>
      <c r="AG57" s="126"/>
    </row>
    <row r="58" ht="14.4" customHeight="1" spans="1:33">
      <c r="A58" s="109"/>
      <c r="B58" s="126">
        <v>25</v>
      </c>
      <c r="C58" s="126" t="s">
        <v>261</v>
      </c>
      <c r="D58" s="300">
        <v>22351222</v>
      </c>
      <c r="E58" s="106" t="s">
        <v>78</v>
      </c>
      <c r="F58" s="106">
        <v>0</v>
      </c>
      <c r="G58" s="106"/>
      <c r="H58" s="106"/>
      <c r="I58" s="106"/>
      <c r="J58" s="106"/>
      <c r="K58" s="106"/>
      <c r="L58" s="106"/>
      <c r="M58" s="106"/>
      <c r="N58" s="106"/>
      <c r="O58" s="106"/>
      <c r="P58" s="106"/>
      <c r="Q58" s="106">
        <v>0</v>
      </c>
      <c r="R58" s="106">
        <v>0</v>
      </c>
      <c r="S58" s="106">
        <v>0</v>
      </c>
      <c r="T58" s="106">
        <v>0</v>
      </c>
      <c r="U58" s="106">
        <v>0</v>
      </c>
      <c r="V58" s="106">
        <v>0</v>
      </c>
      <c r="W58" s="106" t="s">
        <v>42</v>
      </c>
      <c r="X58" s="106">
        <v>0</v>
      </c>
      <c r="Y58" s="106">
        <v>0</v>
      </c>
      <c r="Z58" s="106">
        <f t="shared" si="4"/>
        <v>0</v>
      </c>
      <c r="AA58" s="106" t="str">
        <f t="shared" si="5"/>
        <v>否</v>
      </c>
      <c r="AB58" s="106" t="str">
        <f t="shared" si="6"/>
        <v>否</v>
      </c>
      <c r="AC58" s="106" t="str">
        <f t="shared" si="7"/>
        <v>否</v>
      </c>
      <c r="AD58" s="106" t="str">
        <f t="shared" si="1"/>
        <v>合格</v>
      </c>
      <c r="AE58" s="106" t="str">
        <f t="shared" si="8"/>
        <v>否</v>
      </c>
      <c r="AF58" s="106" t="str">
        <f t="shared" si="9"/>
        <v>否</v>
      </c>
      <c r="AG58" s="126"/>
    </row>
    <row r="59" ht="14.4" customHeight="1" spans="1:33">
      <c r="A59" s="109"/>
      <c r="B59" s="126">
        <v>26</v>
      </c>
      <c r="C59" s="126" t="s">
        <v>262</v>
      </c>
      <c r="D59" s="300">
        <v>22351123</v>
      </c>
      <c r="E59" s="106" t="s">
        <v>71</v>
      </c>
      <c r="F59" s="106">
        <v>0</v>
      </c>
      <c r="G59" s="106"/>
      <c r="H59" s="106"/>
      <c r="I59" s="106"/>
      <c r="J59" s="106"/>
      <c r="K59" s="106"/>
      <c r="L59" s="106"/>
      <c r="M59" s="106"/>
      <c r="N59" s="106"/>
      <c r="O59" s="106"/>
      <c r="P59" s="106"/>
      <c r="Q59" s="106">
        <v>0</v>
      </c>
      <c r="R59" s="106">
        <v>0</v>
      </c>
      <c r="S59" s="106">
        <v>0</v>
      </c>
      <c r="T59" s="106">
        <v>0</v>
      </c>
      <c r="U59" s="106">
        <v>0</v>
      </c>
      <c r="V59" s="106">
        <v>0</v>
      </c>
      <c r="W59" s="106" t="s">
        <v>42</v>
      </c>
      <c r="X59" s="106">
        <v>0</v>
      </c>
      <c r="Y59" s="106">
        <v>0</v>
      </c>
      <c r="Z59" s="106">
        <f t="shared" si="4"/>
        <v>0</v>
      </c>
      <c r="AA59" s="106" t="str">
        <f t="shared" si="5"/>
        <v>否</v>
      </c>
      <c r="AB59" s="106" t="str">
        <f t="shared" si="6"/>
        <v>否</v>
      </c>
      <c r="AC59" s="106" t="str">
        <f t="shared" si="7"/>
        <v>否</v>
      </c>
      <c r="AD59" s="106" t="str">
        <f t="shared" si="1"/>
        <v>合格</v>
      </c>
      <c r="AE59" s="106" t="str">
        <f t="shared" si="8"/>
        <v>否</v>
      </c>
      <c r="AF59" s="106" t="str">
        <f t="shared" si="9"/>
        <v>否</v>
      </c>
      <c r="AG59" s="126"/>
    </row>
    <row r="60" ht="14.4" customHeight="1" spans="1:33">
      <c r="A60" s="109"/>
      <c r="B60" s="126">
        <v>27</v>
      </c>
      <c r="C60" s="126" t="s">
        <v>263</v>
      </c>
      <c r="D60" s="300">
        <v>22351105</v>
      </c>
      <c r="E60" s="106" t="s">
        <v>71</v>
      </c>
      <c r="F60" s="106">
        <v>0</v>
      </c>
      <c r="G60" s="106"/>
      <c r="H60" s="106"/>
      <c r="I60" s="106"/>
      <c r="J60" s="106"/>
      <c r="K60" s="106"/>
      <c r="L60" s="106"/>
      <c r="M60" s="106"/>
      <c r="N60" s="106"/>
      <c r="O60" s="106"/>
      <c r="P60" s="106"/>
      <c r="Q60" s="106">
        <v>0</v>
      </c>
      <c r="R60" s="106">
        <v>0</v>
      </c>
      <c r="S60" s="106">
        <v>0</v>
      </c>
      <c r="T60" s="106">
        <v>0</v>
      </c>
      <c r="U60" s="106">
        <v>0</v>
      </c>
      <c r="V60" s="106">
        <v>0</v>
      </c>
      <c r="W60" s="106" t="s">
        <v>42</v>
      </c>
      <c r="X60" s="106">
        <v>0</v>
      </c>
      <c r="Y60" s="106">
        <v>0</v>
      </c>
      <c r="Z60" s="106">
        <f t="shared" si="4"/>
        <v>0</v>
      </c>
      <c r="AA60" s="106" t="str">
        <f t="shared" si="5"/>
        <v>否</v>
      </c>
      <c r="AB60" s="106" t="str">
        <f t="shared" si="6"/>
        <v>否</v>
      </c>
      <c r="AC60" s="106" t="str">
        <f t="shared" si="7"/>
        <v>否</v>
      </c>
      <c r="AD60" s="106" t="str">
        <f t="shared" si="1"/>
        <v>合格</v>
      </c>
      <c r="AE60" s="106" t="str">
        <f t="shared" si="8"/>
        <v>否</v>
      </c>
      <c r="AF60" s="106" t="str">
        <f t="shared" si="9"/>
        <v>否</v>
      </c>
      <c r="AG60" s="126"/>
    </row>
    <row r="61" ht="14.4" customHeight="1" spans="1:33">
      <c r="A61" s="109"/>
      <c r="B61" s="126">
        <v>28</v>
      </c>
      <c r="C61" s="126" t="s">
        <v>264</v>
      </c>
      <c r="D61" s="300">
        <v>22351019</v>
      </c>
      <c r="E61" s="106" t="s">
        <v>71</v>
      </c>
      <c r="F61" s="106">
        <v>0</v>
      </c>
      <c r="G61" s="106"/>
      <c r="H61" s="106"/>
      <c r="I61" s="106"/>
      <c r="J61" s="106"/>
      <c r="K61" s="106"/>
      <c r="L61" s="106"/>
      <c r="M61" s="106"/>
      <c r="N61" s="106"/>
      <c r="O61" s="106"/>
      <c r="P61" s="106"/>
      <c r="Q61" s="106">
        <v>0</v>
      </c>
      <c r="R61" s="106">
        <v>0</v>
      </c>
      <c r="S61" s="106">
        <v>0</v>
      </c>
      <c r="T61" s="106">
        <v>0</v>
      </c>
      <c r="U61" s="106">
        <v>0</v>
      </c>
      <c r="V61" s="106">
        <v>0</v>
      </c>
      <c r="W61" s="106" t="s">
        <v>42</v>
      </c>
      <c r="X61" s="106">
        <v>0</v>
      </c>
      <c r="Y61" s="106">
        <v>0</v>
      </c>
      <c r="Z61" s="106">
        <f t="shared" si="4"/>
        <v>0</v>
      </c>
      <c r="AA61" s="106" t="str">
        <f t="shared" si="5"/>
        <v>否</v>
      </c>
      <c r="AB61" s="106" t="str">
        <f t="shared" si="6"/>
        <v>否</v>
      </c>
      <c r="AC61" s="106" t="str">
        <f t="shared" si="7"/>
        <v>否</v>
      </c>
      <c r="AD61" s="106" t="str">
        <f t="shared" si="1"/>
        <v>合格</v>
      </c>
      <c r="AE61" s="106" t="str">
        <f t="shared" si="8"/>
        <v>否</v>
      </c>
      <c r="AF61" s="106" t="str">
        <f t="shared" si="9"/>
        <v>否</v>
      </c>
      <c r="AG61" s="126"/>
    </row>
    <row r="62" ht="14.4" customHeight="1" spans="1:33">
      <c r="A62" s="109"/>
      <c r="B62" s="126">
        <v>29</v>
      </c>
      <c r="C62" s="126" t="s">
        <v>265</v>
      </c>
      <c r="D62" s="300">
        <v>22351150</v>
      </c>
      <c r="E62" s="106" t="s">
        <v>71</v>
      </c>
      <c r="F62" s="106">
        <v>0</v>
      </c>
      <c r="G62" s="106"/>
      <c r="H62" s="106"/>
      <c r="I62" s="106"/>
      <c r="J62" s="106"/>
      <c r="K62" s="106"/>
      <c r="L62" s="106"/>
      <c r="M62" s="106"/>
      <c r="N62" s="106"/>
      <c r="O62" s="106"/>
      <c r="P62" s="106"/>
      <c r="Q62" s="106">
        <v>0</v>
      </c>
      <c r="R62" s="106">
        <v>0</v>
      </c>
      <c r="S62" s="106">
        <v>0</v>
      </c>
      <c r="T62" s="106">
        <v>0</v>
      </c>
      <c r="U62" s="106">
        <v>0</v>
      </c>
      <c r="V62" s="106">
        <v>0</v>
      </c>
      <c r="W62" s="106" t="s">
        <v>42</v>
      </c>
      <c r="X62" s="106">
        <v>0</v>
      </c>
      <c r="Y62" s="106">
        <v>0</v>
      </c>
      <c r="Z62" s="106">
        <f t="shared" si="4"/>
        <v>0</v>
      </c>
      <c r="AA62" s="106" t="str">
        <f t="shared" si="5"/>
        <v>否</v>
      </c>
      <c r="AB62" s="106" t="str">
        <f t="shared" si="6"/>
        <v>否</v>
      </c>
      <c r="AC62" s="106" t="str">
        <f t="shared" si="7"/>
        <v>否</v>
      </c>
      <c r="AD62" s="106" t="str">
        <f t="shared" si="1"/>
        <v>合格</v>
      </c>
      <c r="AE62" s="106" t="str">
        <f t="shared" si="8"/>
        <v>否</v>
      </c>
      <c r="AF62" s="106" t="str">
        <f t="shared" si="9"/>
        <v>否</v>
      </c>
      <c r="AG62" s="126"/>
    </row>
    <row r="63" ht="14.4" customHeight="1" spans="1:33">
      <c r="A63" s="109"/>
      <c r="B63" s="126">
        <v>30</v>
      </c>
      <c r="C63" s="126" t="s">
        <v>266</v>
      </c>
      <c r="D63" s="300">
        <v>22351074</v>
      </c>
      <c r="E63" s="106" t="s">
        <v>71</v>
      </c>
      <c r="F63" s="106">
        <v>0</v>
      </c>
      <c r="G63" s="106"/>
      <c r="H63" s="106"/>
      <c r="I63" s="106"/>
      <c r="J63" s="106"/>
      <c r="K63" s="106"/>
      <c r="L63" s="106"/>
      <c r="M63" s="106"/>
      <c r="N63" s="106"/>
      <c r="O63" s="106"/>
      <c r="P63" s="106"/>
      <c r="Q63" s="106">
        <v>0</v>
      </c>
      <c r="R63" s="106">
        <v>0</v>
      </c>
      <c r="S63" s="106">
        <v>0</v>
      </c>
      <c r="T63" s="106">
        <v>0</v>
      </c>
      <c r="U63" s="106">
        <v>0</v>
      </c>
      <c r="V63" s="106">
        <v>0</v>
      </c>
      <c r="W63" s="106" t="s">
        <v>42</v>
      </c>
      <c r="X63" s="106">
        <v>0</v>
      </c>
      <c r="Y63" s="106">
        <v>0</v>
      </c>
      <c r="Z63" s="106">
        <f t="shared" si="4"/>
        <v>0</v>
      </c>
      <c r="AA63" s="106" t="str">
        <f t="shared" si="5"/>
        <v>否</v>
      </c>
      <c r="AB63" s="106" t="str">
        <f t="shared" si="6"/>
        <v>否</v>
      </c>
      <c r="AC63" s="106" t="str">
        <f t="shared" si="7"/>
        <v>否</v>
      </c>
      <c r="AD63" s="106" t="str">
        <f t="shared" si="1"/>
        <v>合格</v>
      </c>
      <c r="AE63" s="106" t="str">
        <f t="shared" si="8"/>
        <v>否</v>
      </c>
      <c r="AF63" s="106" t="str">
        <f t="shared" si="9"/>
        <v>否</v>
      </c>
      <c r="AG63" s="126"/>
    </row>
    <row r="64" ht="14.4" customHeight="1" spans="1:33">
      <c r="A64" s="109"/>
      <c r="B64" s="126">
        <v>31</v>
      </c>
      <c r="C64" s="126" t="s">
        <v>267</v>
      </c>
      <c r="D64" s="300">
        <v>22351196</v>
      </c>
      <c r="E64" s="106" t="s">
        <v>71</v>
      </c>
      <c r="F64" s="106">
        <v>0</v>
      </c>
      <c r="G64" s="106"/>
      <c r="H64" s="106"/>
      <c r="I64" s="106"/>
      <c r="J64" s="106"/>
      <c r="K64" s="106"/>
      <c r="L64" s="106"/>
      <c r="M64" s="106"/>
      <c r="N64" s="106"/>
      <c r="O64" s="106"/>
      <c r="P64" s="106"/>
      <c r="Q64" s="106">
        <v>0</v>
      </c>
      <c r="R64" s="106">
        <v>0</v>
      </c>
      <c r="S64" s="106">
        <v>0</v>
      </c>
      <c r="T64" s="106">
        <v>0</v>
      </c>
      <c r="U64" s="106">
        <v>0</v>
      </c>
      <c r="V64" s="106">
        <v>0</v>
      </c>
      <c r="W64" s="106" t="s">
        <v>42</v>
      </c>
      <c r="X64" s="106">
        <v>0</v>
      </c>
      <c r="Y64" s="106">
        <v>0</v>
      </c>
      <c r="Z64" s="106">
        <f t="shared" si="4"/>
        <v>0</v>
      </c>
      <c r="AA64" s="106" t="str">
        <f t="shared" si="5"/>
        <v>否</v>
      </c>
      <c r="AB64" s="106" t="str">
        <f t="shared" si="6"/>
        <v>否</v>
      </c>
      <c r="AC64" s="106" t="str">
        <f t="shared" si="7"/>
        <v>否</v>
      </c>
      <c r="AD64" s="106" t="str">
        <f t="shared" si="1"/>
        <v>合格</v>
      </c>
      <c r="AE64" s="106" t="str">
        <f t="shared" si="8"/>
        <v>否</v>
      </c>
      <c r="AF64" s="106" t="str">
        <f t="shared" si="9"/>
        <v>否</v>
      </c>
      <c r="AG64" s="126"/>
    </row>
    <row r="65" s="270" customFormat="1" ht="48" customHeight="1" spans="1:33">
      <c r="A65" s="277" t="s">
        <v>268</v>
      </c>
      <c r="B65" s="279">
        <v>1</v>
      </c>
      <c r="C65" s="277" t="s">
        <v>269</v>
      </c>
      <c r="D65" s="298">
        <v>22351135</v>
      </c>
      <c r="E65" s="277" t="s">
        <v>78</v>
      </c>
      <c r="F65" s="277">
        <v>0</v>
      </c>
      <c r="G65" s="277"/>
      <c r="H65" s="277" t="s">
        <v>270</v>
      </c>
      <c r="I65" s="277"/>
      <c r="J65" s="277"/>
      <c r="K65" s="277"/>
      <c r="L65" s="277"/>
      <c r="M65" s="277"/>
      <c r="N65" s="277"/>
      <c r="O65" s="277"/>
      <c r="P65" s="277"/>
      <c r="Q65" s="277">
        <v>30</v>
      </c>
      <c r="R65" s="277"/>
      <c r="S65" s="277">
        <v>10</v>
      </c>
      <c r="T65" s="277"/>
      <c r="U65" s="277">
        <v>30</v>
      </c>
      <c r="V65" s="277"/>
      <c r="W65" s="277" t="s">
        <v>42</v>
      </c>
      <c r="X65" s="277">
        <v>47.5</v>
      </c>
      <c r="Y65" s="303">
        <f t="shared" ref="Y65:Y93" si="10">SUM(R65,Q65,S65,T65,U65,V65)*80/280</f>
        <v>20</v>
      </c>
      <c r="Z65" s="303">
        <f t="shared" ref="Z65:Z93" si="11">SUM(Y65,X65)</f>
        <v>67.5</v>
      </c>
      <c r="AA65" s="277" t="s">
        <v>43</v>
      </c>
      <c r="AB65" s="277" t="s">
        <v>43</v>
      </c>
      <c r="AC65" s="277" t="s">
        <v>43</v>
      </c>
      <c r="AD65" s="277" t="s">
        <v>42</v>
      </c>
      <c r="AE65" s="277" t="s">
        <v>43</v>
      </c>
      <c r="AF65" s="277" t="s">
        <v>43</v>
      </c>
      <c r="AG65" s="279"/>
    </row>
    <row r="66" s="270" customFormat="1" ht="24" customHeight="1" spans="1:33">
      <c r="A66" s="277"/>
      <c r="B66" s="279">
        <v>2</v>
      </c>
      <c r="C66" s="277" t="s">
        <v>271</v>
      </c>
      <c r="D66" s="298">
        <v>22351060</v>
      </c>
      <c r="E66" s="277" t="s">
        <v>71</v>
      </c>
      <c r="F66" s="277">
        <v>0</v>
      </c>
      <c r="G66" s="277"/>
      <c r="H66" s="277" t="s">
        <v>272</v>
      </c>
      <c r="I66" s="277"/>
      <c r="J66" s="277"/>
      <c r="K66" s="277"/>
      <c r="L66" s="277"/>
      <c r="M66" s="277"/>
      <c r="N66" s="277"/>
      <c r="O66" s="277"/>
      <c r="P66" s="277"/>
      <c r="Q66" s="277">
        <v>27.5</v>
      </c>
      <c r="R66" s="277"/>
      <c r="S66" s="277">
        <v>10</v>
      </c>
      <c r="T66" s="277"/>
      <c r="U66" s="277">
        <v>15</v>
      </c>
      <c r="V66" s="277"/>
      <c r="W66" s="277" t="s">
        <v>42</v>
      </c>
      <c r="X66" s="277">
        <v>27.5</v>
      </c>
      <c r="Y66" s="303">
        <f t="shared" si="10"/>
        <v>15</v>
      </c>
      <c r="Z66" s="303">
        <f t="shared" si="11"/>
        <v>42.5</v>
      </c>
      <c r="AA66" s="277" t="s">
        <v>43</v>
      </c>
      <c r="AB66" s="277" t="s">
        <v>43</v>
      </c>
      <c r="AC66" s="277" t="s">
        <v>43</v>
      </c>
      <c r="AD66" s="277" t="s">
        <v>42</v>
      </c>
      <c r="AE66" s="277" t="s">
        <v>43</v>
      </c>
      <c r="AF66" s="277" t="s">
        <v>43</v>
      </c>
      <c r="AG66" s="279"/>
    </row>
    <row r="67" ht="14.4" customHeight="1" spans="1:33">
      <c r="A67" s="106"/>
      <c r="B67" s="126">
        <v>3</v>
      </c>
      <c r="C67" s="106" t="s">
        <v>273</v>
      </c>
      <c r="D67" s="109">
        <v>22351329</v>
      </c>
      <c r="E67" s="106" t="s">
        <v>78</v>
      </c>
      <c r="F67" s="106">
        <v>0</v>
      </c>
      <c r="G67" s="106"/>
      <c r="H67" s="106" t="s">
        <v>52</v>
      </c>
      <c r="I67" s="106"/>
      <c r="J67" s="106"/>
      <c r="K67" s="106"/>
      <c r="L67" s="106"/>
      <c r="M67" s="106"/>
      <c r="N67" s="106"/>
      <c r="O67" s="106"/>
      <c r="P67" s="106"/>
      <c r="Q67" s="106">
        <v>30</v>
      </c>
      <c r="R67" s="106"/>
      <c r="S67" s="106">
        <v>10</v>
      </c>
      <c r="T67" s="106"/>
      <c r="U67" s="106">
        <v>7.5</v>
      </c>
      <c r="V67" s="106">
        <v>5</v>
      </c>
      <c r="W67" s="106" t="s">
        <v>42</v>
      </c>
      <c r="X67" s="106">
        <v>25</v>
      </c>
      <c r="Y67" s="304">
        <f t="shared" si="10"/>
        <v>15</v>
      </c>
      <c r="Z67" s="304">
        <f t="shared" si="11"/>
        <v>40</v>
      </c>
      <c r="AA67" s="106" t="s">
        <v>43</v>
      </c>
      <c r="AB67" s="106" t="s">
        <v>43</v>
      </c>
      <c r="AC67" s="106" t="s">
        <v>43</v>
      </c>
      <c r="AD67" s="106" t="s">
        <v>42</v>
      </c>
      <c r="AE67" s="106" t="s">
        <v>43</v>
      </c>
      <c r="AF67" s="106" t="s">
        <v>43</v>
      </c>
      <c r="AG67" s="126"/>
    </row>
    <row r="68" ht="24" customHeight="1" spans="1:33">
      <c r="A68" s="106"/>
      <c r="B68" s="126">
        <v>4</v>
      </c>
      <c r="C68" s="106" t="s">
        <v>274</v>
      </c>
      <c r="D68" s="109">
        <v>23351325</v>
      </c>
      <c r="E68" s="106" t="s">
        <v>78</v>
      </c>
      <c r="F68" s="106">
        <v>0</v>
      </c>
      <c r="G68" s="106"/>
      <c r="H68" s="106" t="s">
        <v>275</v>
      </c>
      <c r="I68" s="106"/>
      <c r="J68" s="106"/>
      <c r="K68" s="106"/>
      <c r="L68" s="106"/>
      <c r="M68" s="106"/>
      <c r="N68" s="106"/>
      <c r="O68" s="106"/>
      <c r="P68" s="106"/>
      <c r="Q68" s="106">
        <v>0</v>
      </c>
      <c r="R68" s="106"/>
      <c r="S68" s="106">
        <v>0</v>
      </c>
      <c r="T68" s="106"/>
      <c r="U68" s="106">
        <v>0</v>
      </c>
      <c r="V68" s="106">
        <v>3</v>
      </c>
      <c r="W68" s="106" t="s">
        <v>42</v>
      </c>
      <c r="X68" s="106">
        <v>35</v>
      </c>
      <c r="Y68" s="304">
        <f t="shared" si="10"/>
        <v>0.857142857142857</v>
      </c>
      <c r="Z68" s="304">
        <f t="shared" si="11"/>
        <v>35.8571428571429</v>
      </c>
      <c r="AA68" s="106" t="s">
        <v>43</v>
      </c>
      <c r="AB68" s="106" t="s">
        <v>53</v>
      </c>
      <c r="AC68" s="106" t="s">
        <v>43</v>
      </c>
      <c r="AD68" s="106" t="s">
        <v>42</v>
      </c>
      <c r="AE68" s="106" t="s">
        <v>43</v>
      </c>
      <c r="AF68" s="106" t="s">
        <v>53</v>
      </c>
      <c r="AG68" s="126"/>
    </row>
    <row r="69" ht="24" customHeight="1" spans="1:33">
      <c r="A69" s="106"/>
      <c r="B69" s="126">
        <v>5</v>
      </c>
      <c r="C69" s="106" t="s">
        <v>276</v>
      </c>
      <c r="D69" s="109">
        <v>22351268</v>
      </c>
      <c r="E69" s="106" t="s">
        <v>58</v>
      </c>
      <c r="F69" s="106">
        <v>0</v>
      </c>
      <c r="G69" s="106"/>
      <c r="H69" s="106" t="s">
        <v>277</v>
      </c>
      <c r="I69" s="106"/>
      <c r="J69" s="106" t="s">
        <v>52</v>
      </c>
      <c r="K69" s="106"/>
      <c r="L69" s="106"/>
      <c r="M69" s="106"/>
      <c r="N69" s="106"/>
      <c r="O69" s="106"/>
      <c r="P69" s="106"/>
      <c r="Q69" s="106"/>
      <c r="R69" s="106"/>
      <c r="S69" s="106"/>
      <c r="T69" s="106"/>
      <c r="U69" s="106"/>
      <c r="V69" s="106"/>
      <c r="W69" s="106" t="s">
        <v>42</v>
      </c>
      <c r="X69" s="106">
        <v>31.25</v>
      </c>
      <c r="Y69" s="304">
        <f t="shared" si="10"/>
        <v>0</v>
      </c>
      <c r="Z69" s="304">
        <f t="shared" si="11"/>
        <v>31.25</v>
      </c>
      <c r="AA69" s="106" t="s">
        <v>43</v>
      </c>
      <c r="AB69" s="106" t="s">
        <v>53</v>
      </c>
      <c r="AC69" s="106" t="s">
        <v>43</v>
      </c>
      <c r="AD69" s="106" t="s">
        <v>42</v>
      </c>
      <c r="AE69" s="106" t="s">
        <v>43</v>
      </c>
      <c r="AF69" s="106" t="s">
        <v>53</v>
      </c>
      <c r="AG69" s="126"/>
    </row>
    <row r="70" ht="14.4" customHeight="1" spans="1:33">
      <c r="A70" s="106"/>
      <c r="B70" s="126">
        <v>6</v>
      </c>
      <c r="C70" s="106" t="s">
        <v>278</v>
      </c>
      <c r="D70" s="109">
        <v>22351221</v>
      </c>
      <c r="E70" s="106" t="s">
        <v>48</v>
      </c>
      <c r="F70" s="106">
        <v>0</v>
      </c>
      <c r="G70" s="106"/>
      <c r="H70" s="106"/>
      <c r="I70" s="106"/>
      <c r="J70" s="106"/>
      <c r="K70" s="106"/>
      <c r="L70" s="106"/>
      <c r="M70" s="106"/>
      <c r="N70" s="106" t="s">
        <v>196</v>
      </c>
      <c r="O70" s="106"/>
      <c r="P70" s="106"/>
      <c r="Q70" s="106">
        <v>30</v>
      </c>
      <c r="R70" s="106"/>
      <c r="S70" s="106">
        <v>20</v>
      </c>
      <c r="T70" s="106"/>
      <c r="U70" s="106">
        <v>30</v>
      </c>
      <c r="V70" s="106">
        <v>6</v>
      </c>
      <c r="W70" s="106" t="s">
        <v>42</v>
      </c>
      <c r="X70" s="106">
        <v>5</v>
      </c>
      <c r="Y70" s="304">
        <f t="shared" si="10"/>
        <v>24.5714285714286</v>
      </c>
      <c r="Z70" s="304">
        <f t="shared" si="11"/>
        <v>29.5714285714286</v>
      </c>
      <c r="AA70" s="106" t="s">
        <v>43</v>
      </c>
      <c r="AB70" s="106" t="s">
        <v>43</v>
      </c>
      <c r="AC70" s="106" t="s">
        <v>43</v>
      </c>
      <c r="AD70" s="106" t="s">
        <v>42</v>
      </c>
      <c r="AE70" s="106" t="s">
        <v>43</v>
      </c>
      <c r="AF70" s="106" t="s">
        <v>43</v>
      </c>
      <c r="AG70" s="126"/>
    </row>
    <row r="71" ht="14.4" customHeight="1" spans="1:33">
      <c r="A71" s="106"/>
      <c r="B71" s="126">
        <v>7</v>
      </c>
      <c r="C71" s="106" t="s">
        <v>279</v>
      </c>
      <c r="D71" s="109">
        <v>22351165</v>
      </c>
      <c r="E71" s="106" t="s">
        <v>78</v>
      </c>
      <c r="F71" s="106">
        <v>0</v>
      </c>
      <c r="G71" s="106"/>
      <c r="H71" s="106" t="s">
        <v>280</v>
      </c>
      <c r="I71" s="106"/>
      <c r="J71" s="106"/>
      <c r="K71" s="106"/>
      <c r="L71" s="106" t="s">
        <v>52</v>
      </c>
      <c r="M71" s="106"/>
      <c r="N71" s="106"/>
      <c r="O71" s="106"/>
      <c r="P71" s="106"/>
      <c r="Q71" s="106">
        <v>30</v>
      </c>
      <c r="R71" s="106"/>
      <c r="S71" s="106">
        <v>10</v>
      </c>
      <c r="T71" s="106"/>
      <c r="U71" s="106">
        <v>30</v>
      </c>
      <c r="V71" s="106">
        <v>3</v>
      </c>
      <c r="W71" s="106" t="s">
        <v>42</v>
      </c>
      <c r="X71" s="106">
        <v>3.5</v>
      </c>
      <c r="Y71" s="304">
        <f t="shared" si="10"/>
        <v>20.8571428571429</v>
      </c>
      <c r="Z71" s="304">
        <f t="shared" si="11"/>
        <v>24.3571428571429</v>
      </c>
      <c r="AA71" s="106" t="s">
        <v>53</v>
      </c>
      <c r="AB71" s="106" t="s">
        <v>43</v>
      </c>
      <c r="AC71" s="106" t="s">
        <v>43</v>
      </c>
      <c r="AD71" s="106" t="s">
        <v>42</v>
      </c>
      <c r="AE71" s="106" t="s">
        <v>43</v>
      </c>
      <c r="AF71" s="106" t="s">
        <v>53</v>
      </c>
      <c r="AG71" s="126"/>
    </row>
    <row r="72" ht="14.4" customHeight="1" spans="1:33">
      <c r="A72" s="106"/>
      <c r="B72" s="126">
        <v>8</v>
      </c>
      <c r="C72" s="106" t="s">
        <v>281</v>
      </c>
      <c r="D72" s="109">
        <v>22351042</v>
      </c>
      <c r="E72" s="106" t="s">
        <v>71</v>
      </c>
      <c r="F72" s="106">
        <v>0</v>
      </c>
      <c r="G72" s="106"/>
      <c r="H72" s="106"/>
      <c r="I72" s="106"/>
      <c r="J72" s="106"/>
      <c r="K72" s="106"/>
      <c r="L72" s="106"/>
      <c r="M72" s="106"/>
      <c r="N72" s="106"/>
      <c r="O72" s="106"/>
      <c r="P72" s="106"/>
      <c r="Q72" s="106">
        <v>30</v>
      </c>
      <c r="R72" s="106"/>
      <c r="S72" s="106">
        <v>20</v>
      </c>
      <c r="T72" s="106"/>
      <c r="U72" s="106">
        <v>30</v>
      </c>
      <c r="V72" s="106"/>
      <c r="W72" s="106" t="s">
        <v>42</v>
      </c>
      <c r="X72" s="106">
        <v>0</v>
      </c>
      <c r="Y72" s="304">
        <f t="shared" si="10"/>
        <v>22.8571428571429</v>
      </c>
      <c r="Z72" s="304">
        <f t="shared" si="11"/>
        <v>22.8571428571429</v>
      </c>
      <c r="AA72" s="106" t="s">
        <v>53</v>
      </c>
      <c r="AB72" s="106" t="s">
        <v>43</v>
      </c>
      <c r="AC72" s="106" t="s">
        <v>43</v>
      </c>
      <c r="AD72" s="106" t="s">
        <v>42</v>
      </c>
      <c r="AE72" s="106" t="s">
        <v>43</v>
      </c>
      <c r="AF72" s="106" t="s">
        <v>53</v>
      </c>
      <c r="AG72" s="126"/>
    </row>
    <row r="73" ht="60" customHeight="1" spans="1:33">
      <c r="A73" s="106"/>
      <c r="B73" s="126">
        <v>9</v>
      </c>
      <c r="C73" s="106" t="s">
        <v>282</v>
      </c>
      <c r="D73" s="109">
        <v>22351088</v>
      </c>
      <c r="E73" s="106" t="s">
        <v>71</v>
      </c>
      <c r="F73" s="106">
        <v>0</v>
      </c>
      <c r="G73" s="106"/>
      <c r="H73" s="106" t="s">
        <v>283</v>
      </c>
      <c r="I73" s="106"/>
      <c r="J73" s="106"/>
      <c r="K73" s="106"/>
      <c r="L73" s="106"/>
      <c r="M73" s="106"/>
      <c r="N73" s="106"/>
      <c r="O73" s="106"/>
      <c r="P73" s="106"/>
      <c r="Q73" s="106">
        <v>20</v>
      </c>
      <c r="R73" s="106"/>
      <c r="S73" s="106">
        <v>10</v>
      </c>
      <c r="T73" s="106"/>
      <c r="U73" s="106"/>
      <c r="V73" s="106"/>
      <c r="W73" s="106" t="s">
        <v>42</v>
      </c>
      <c r="X73" s="106">
        <v>13.75</v>
      </c>
      <c r="Y73" s="304">
        <f t="shared" si="10"/>
        <v>8.57142857142857</v>
      </c>
      <c r="Z73" s="304">
        <f t="shared" si="11"/>
        <v>22.3214285714286</v>
      </c>
      <c r="AA73" s="106" t="s">
        <v>43</v>
      </c>
      <c r="AB73" s="106" t="s">
        <v>43</v>
      </c>
      <c r="AC73" s="106" t="s">
        <v>43</v>
      </c>
      <c r="AD73" s="106" t="s">
        <v>42</v>
      </c>
      <c r="AE73" s="106" t="s">
        <v>43</v>
      </c>
      <c r="AF73" s="106" t="s">
        <v>43</v>
      </c>
      <c r="AG73" s="126"/>
    </row>
    <row r="74" ht="14.4" customHeight="1" spans="1:33">
      <c r="A74" s="106"/>
      <c r="B74" s="126">
        <v>10</v>
      </c>
      <c r="C74" s="106" t="s">
        <v>284</v>
      </c>
      <c r="D74" s="109">
        <v>22351117</v>
      </c>
      <c r="E74" s="106" t="s">
        <v>71</v>
      </c>
      <c r="F74" s="106">
        <v>0</v>
      </c>
      <c r="G74" s="106"/>
      <c r="H74" s="106"/>
      <c r="I74" s="106"/>
      <c r="J74" s="106" t="s">
        <v>52</v>
      </c>
      <c r="K74" s="106"/>
      <c r="L74" s="106"/>
      <c r="M74" s="106"/>
      <c r="N74" s="106"/>
      <c r="O74" s="106"/>
      <c r="P74" s="106"/>
      <c r="Q74" s="106">
        <v>30</v>
      </c>
      <c r="R74" s="106"/>
      <c r="S74" s="106">
        <v>10</v>
      </c>
      <c r="T74" s="106"/>
      <c r="U74" s="106"/>
      <c r="V74" s="106"/>
      <c r="W74" s="106" t="s">
        <v>42</v>
      </c>
      <c r="X74" s="106">
        <v>4</v>
      </c>
      <c r="Y74" s="304">
        <f t="shared" si="10"/>
        <v>11.4285714285714</v>
      </c>
      <c r="Z74" s="304">
        <f t="shared" si="11"/>
        <v>15.4285714285714</v>
      </c>
      <c r="AA74" s="106" t="s">
        <v>43</v>
      </c>
      <c r="AB74" s="106" t="s">
        <v>43</v>
      </c>
      <c r="AC74" s="106" t="s">
        <v>43</v>
      </c>
      <c r="AD74" s="106" t="s">
        <v>42</v>
      </c>
      <c r="AE74" s="106" t="s">
        <v>43</v>
      </c>
      <c r="AF74" s="106" t="s">
        <v>43</v>
      </c>
      <c r="AG74" s="126"/>
    </row>
    <row r="75" ht="14.4" customHeight="1" spans="1:33">
      <c r="A75" s="106"/>
      <c r="B75" s="126">
        <v>11</v>
      </c>
      <c r="C75" s="106" t="s">
        <v>285</v>
      </c>
      <c r="D75" s="109">
        <v>22351190</v>
      </c>
      <c r="E75" s="106" t="s">
        <v>71</v>
      </c>
      <c r="F75" s="106">
        <v>0</v>
      </c>
      <c r="G75" s="106"/>
      <c r="H75" s="106"/>
      <c r="I75" s="106" t="s">
        <v>286</v>
      </c>
      <c r="J75" s="106"/>
      <c r="K75" s="106"/>
      <c r="L75" s="106"/>
      <c r="M75" s="106"/>
      <c r="N75" s="106"/>
      <c r="O75" s="106"/>
      <c r="P75" s="106"/>
      <c r="Q75" s="106">
        <v>30</v>
      </c>
      <c r="R75" s="106"/>
      <c r="S75" s="106">
        <v>10</v>
      </c>
      <c r="T75" s="106"/>
      <c r="U75" s="106">
        <v>7.5</v>
      </c>
      <c r="V75" s="106"/>
      <c r="W75" s="106" t="s">
        <v>42</v>
      </c>
      <c r="X75" s="106">
        <v>1</v>
      </c>
      <c r="Y75" s="304">
        <f t="shared" si="10"/>
        <v>13.5714285714286</v>
      </c>
      <c r="Z75" s="304">
        <f t="shared" si="11"/>
        <v>14.5714285714286</v>
      </c>
      <c r="AA75" s="106" t="s">
        <v>53</v>
      </c>
      <c r="AB75" s="106" t="s">
        <v>43</v>
      </c>
      <c r="AC75" s="106" t="s">
        <v>43</v>
      </c>
      <c r="AD75" s="106" t="s">
        <v>42</v>
      </c>
      <c r="AE75" s="106" t="s">
        <v>43</v>
      </c>
      <c r="AF75" s="106" t="s">
        <v>53</v>
      </c>
      <c r="AG75" s="126"/>
    </row>
    <row r="76" ht="14.4" customHeight="1" spans="1:33">
      <c r="A76" s="106"/>
      <c r="B76" s="126">
        <v>12</v>
      </c>
      <c r="C76" s="106" t="s">
        <v>287</v>
      </c>
      <c r="D76" s="109">
        <v>22351170</v>
      </c>
      <c r="E76" s="106" t="s">
        <v>78</v>
      </c>
      <c r="F76" s="106">
        <v>0</v>
      </c>
      <c r="G76" s="106"/>
      <c r="H76" s="106"/>
      <c r="I76" s="106"/>
      <c r="J76" s="106" t="s">
        <v>52</v>
      </c>
      <c r="K76" s="106"/>
      <c r="L76" s="106"/>
      <c r="M76" s="106"/>
      <c r="N76" s="106"/>
      <c r="O76" s="106"/>
      <c r="P76" s="106"/>
      <c r="Q76" s="106">
        <v>30</v>
      </c>
      <c r="R76" s="106"/>
      <c r="S76" s="106"/>
      <c r="T76" s="106"/>
      <c r="U76" s="106"/>
      <c r="V76" s="106">
        <v>2</v>
      </c>
      <c r="W76" s="106" t="s">
        <v>42</v>
      </c>
      <c r="X76" s="106">
        <v>4</v>
      </c>
      <c r="Y76" s="304">
        <f t="shared" si="10"/>
        <v>9.14285714285714</v>
      </c>
      <c r="Z76" s="304">
        <f t="shared" si="11"/>
        <v>13.1428571428571</v>
      </c>
      <c r="AA76" s="106" t="s">
        <v>43</v>
      </c>
      <c r="AB76" s="106" t="s">
        <v>43</v>
      </c>
      <c r="AC76" s="106" t="s">
        <v>53</v>
      </c>
      <c r="AD76" s="106" t="s">
        <v>59</v>
      </c>
      <c r="AE76" s="106" t="s">
        <v>53</v>
      </c>
      <c r="AF76" s="106" t="s">
        <v>43</v>
      </c>
      <c r="AG76" s="126"/>
    </row>
    <row r="77" ht="14.4" customHeight="1" spans="1:33">
      <c r="A77" s="106"/>
      <c r="B77" s="126">
        <v>13</v>
      </c>
      <c r="C77" s="106" t="s">
        <v>288</v>
      </c>
      <c r="D77" s="109">
        <v>22351290</v>
      </c>
      <c r="E77" s="106" t="s">
        <v>71</v>
      </c>
      <c r="F77" s="106">
        <v>0</v>
      </c>
      <c r="G77" s="106"/>
      <c r="H77" s="106" t="s">
        <v>161</v>
      </c>
      <c r="I77" s="106"/>
      <c r="J77" s="106"/>
      <c r="K77" s="106"/>
      <c r="L77" s="106"/>
      <c r="M77" s="106"/>
      <c r="N77" s="106"/>
      <c r="O77" s="106"/>
      <c r="P77" s="106"/>
      <c r="Q77" s="106"/>
      <c r="R77" s="106"/>
      <c r="S77" s="106"/>
      <c r="T77" s="106"/>
      <c r="U77" s="106"/>
      <c r="V77" s="106">
        <v>2</v>
      </c>
      <c r="W77" s="106" t="s">
        <v>42</v>
      </c>
      <c r="X77" s="106">
        <v>10</v>
      </c>
      <c r="Y77" s="304">
        <f t="shared" si="10"/>
        <v>0.571428571428571</v>
      </c>
      <c r="Z77" s="304">
        <f t="shared" si="11"/>
        <v>10.5714285714286</v>
      </c>
      <c r="AA77" s="106" t="s">
        <v>43</v>
      </c>
      <c r="AB77" s="106" t="s">
        <v>53</v>
      </c>
      <c r="AC77" s="106" t="s">
        <v>53</v>
      </c>
      <c r="AD77" s="106" t="s">
        <v>59</v>
      </c>
      <c r="AE77" s="106" t="s">
        <v>53</v>
      </c>
      <c r="AF77" s="106" t="s">
        <v>53</v>
      </c>
      <c r="AG77" s="126"/>
    </row>
    <row r="78" ht="24" customHeight="1" spans="1:33">
      <c r="A78" s="106"/>
      <c r="B78" s="126">
        <v>14</v>
      </c>
      <c r="C78" s="106" t="s">
        <v>289</v>
      </c>
      <c r="D78" s="109">
        <v>22351112</v>
      </c>
      <c r="E78" s="106" t="s">
        <v>78</v>
      </c>
      <c r="F78" s="106">
        <v>0</v>
      </c>
      <c r="G78" s="106"/>
      <c r="H78" s="106"/>
      <c r="I78" s="106"/>
      <c r="J78" s="106" t="s">
        <v>290</v>
      </c>
      <c r="K78" s="106"/>
      <c r="L78" s="106"/>
      <c r="M78" s="106"/>
      <c r="N78" s="106"/>
      <c r="O78" s="106"/>
      <c r="P78" s="106"/>
      <c r="Q78" s="106">
        <v>0</v>
      </c>
      <c r="R78" s="106"/>
      <c r="S78" s="106">
        <v>10</v>
      </c>
      <c r="T78" s="106"/>
      <c r="U78" s="106">
        <v>0</v>
      </c>
      <c r="V78" s="106"/>
      <c r="W78" s="106" t="s">
        <v>42</v>
      </c>
      <c r="X78" s="106">
        <v>4</v>
      </c>
      <c r="Y78" s="304">
        <f t="shared" si="10"/>
        <v>2.85714285714286</v>
      </c>
      <c r="Z78" s="304">
        <f t="shared" si="11"/>
        <v>6.85714285714286</v>
      </c>
      <c r="AA78" s="106" t="s">
        <v>53</v>
      </c>
      <c r="AB78" s="106" t="s">
        <v>53</v>
      </c>
      <c r="AC78" s="106" t="s">
        <v>53</v>
      </c>
      <c r="AD78" s="106" t="s">
        <v>59</v>
      </c>
      <c r="AE78" s="106" t="s">
        <v>53</v>
      </c>
      <c r="AF78" s="106" t="s">
        <v>53</v>
      </c>
      <c r="AG78" s="126"/>
    </row>
    <row r="79" ht="14.4" customHeight="1" spans="1:33">
      <c r="A79" s="106"/>
      <c r="B79" s="126">
        <v>15</v>
      </c>
      <c r="C79" s="106" t="s">
        <v>291</v>
      </c>
      <c r="D79" s="109">
        <v>22351323</v>
      </c>
      <c r="E79" s="106" t="s">
        <v>78</v>
      </c>
      <c r="F79" s="106">
        <v>0</v>
      </c>
      <c r="G79" s="106"/>
      <c r="H79" s="106" t="s">
        <v>292</v>
      </c>
      <c r="I79" s="106"/>
      <c r="J79" s="106"/>
      <c r="K79" s="106"/>
      <c r="L79" s="106" t="s">
        <v>161</v>
      </c>
      <c r="M79" s="106"/>
      <c r="N79" s="106"/>
      <c r="O79" s="106"/>
      <c r="P79" s="106"/>
      <c r="Q79" s="106"/>
      <c r="R79" s="106"/>
      <c r="S79" s="106">
        <v>10</v>
      </c>
      <c r="T79" s="106"/>
      <c r="U79" s="106"/>
      <c r="V79" s="106">
        <v>2</v>
      </c>
      <c r="W79" s="106" t="s">
        <v>42</v>
      </c>
      <c r="X79" s="106">
        <v>2.9</v>
      </c>
      <c r="Y79" s="304">
        <f t="shared" si="10"/>
        <v>3.42857142857143</v>
      </c>
      <c r="Z79" s="304">
        <f t="shared" si="11"/>
        <v>6.32857142857143</v>
      </c>
      <c r="AA79" s="106" t="s">
        <v>53</v>
      </c>
      <c r="AB79" s="106" t="s">
        <v>43</v>
      </c>
      <c r="AC79" s="106" t="s">
        <v>53</v>
      </c>
      <c r="AD79" s="106" t="s">
        <v>59</v>
      </c>
      <c r="AE79" s="106" t="s">
        <v>53</v>
      </c>
      <c r="AF79" s="106" t="s">
        <v>53</v>
      </c>
      <c r="AG79" s="126"/>
    </row>
    <row r="80" ht="14.4" customHeight="1" spans="1:33">
      <c r="A80" s="106"/>
      <c r="B80" s="126">
        <v>16</v>
      </c>
      <c r="C80" s="106" t="s">
        <v>293</v>
      </c>
      <c r="D80" s="109">
        <v>22351271</v>
      </c>
      <c r="E80" s="106" t="s">
        <v>71</v>
      </c>
      <c r="F80" s="106">
        <v>0</v>
      </c>
      <c r="G80" s="106"/>
      <c r="H80" s="106"/>
      <c r="I80" s="106"/>
      <c r="J80" s="106" t="s">
        <v>142</v>
      </c>
      <c r="K80" s="106"/>
      <c r="L80" s="106"/>
      <c r="M80" s="106"/>
      <c r="N80" s="106"/>
      <c r="O80" s="106"/>
      <c r="P80" s="106"/>
      <c r="Q80" s="106"/>
      <c r="R80" s="106"/>
      <c r="S80" s="106"/>
      <c r="T80" s="106"/>
      <c r="U80" s="106"/>
      <c r="V80" s="106"/>
      <c r="W80" s="106" t="s">
        <v>42</v>
      </c>
      <c r="X80" s="106">
        <v>4</v>
      </c>
      <c r="Y80" s="304">
        <f t="shared" si="10"/>
        <v>0</v>
      </c>
      <c r="Z80" s="304">
        <f t="shared" si="11"/>
        <v>4</v>
      </c>
      <c r="AA80" s="106" t="s">
        <v>43</v>
      </c>
      <c r="AB80" s="106" t="s">
        <v>53</v>
      </c>
      <c r="AC80" s="106" t="s">
        <v>53</v>
      </c>
      <c r="AD80" s="106" t="s">
        <v>59</v>
      </c>
      <c r="AE80" s="106" t="s">
        <v>53</v>
      </c>
      <c r="AF80" s="106" t="s">
        <v>53</v>
      </c>
      <c r="AG80" s="126"/>
    </row>
    <row r="81" ht="14.4" customHeight="1" spans="1:33">
      <c r="A81" s="106"/>
      <c r="B81" s="126">
        <v>17</v>
      </c>
      <c r="C81" s="106" t="s">
        <v>294</v>
      </c>
      <c r="D81" s="109">
        <v>22351243</v>
      </c>
      <c r="E81" s="106" t="s">
        <v>71</v>
      </c>
      <c r="F81" s="106">
        <v>0</v>
      </c>
      <c r="G81" s="106"/>
      <c r="H81" s="106"/>
      <c r="I81" s="106"/>
      <c r="J81" s="106" t="s">
        <v>52</v>
      </c>
      <c r="K81" s="106"/>
      <c r="L81" s="106"/>
      <c r="M81" s="106"/>
      <c r="N81" s="106"/>
      <c r="O81" s="106"/>
      <c r="P81" s="106"/>
      <c r="Q81" s="106"/>
      <c r="R81" s="106"/>
      <c r="S81" s="106"/>
      <c r="T81" s="106"/>
      <c r="U81" s="106"/>
      <c r="V81" s="106"/>
      <c r="W81" s="106" t="s">
        <v>42</v>
      </c>
      <c r="X81" s="106">
        <v>4</v>
      </c>
      <c r="Y81" s="304">
        <f t="shared" si="10"/>
        <v>0</v>
      </c>
      <c r="Z81" s="304">
        <f t="shared" si="11"/>
        <v>4</v>
      </c>
      <c r="AA81" s="106" t="s">
        <v>43</v>
      </c>
      <c r="AB81" s="106" t="s">
        <v>53</v>
      </c>
      <c r="AC81" s="106" t="s">
        <v>53</v>
      </c>
      <c r="AD81" s="106" t="s">
        <v>59</v>
      </c>
      <c r="AE81" s="106" t="s">
        <v>53</v>
      </c>
      <c r="AF81" s="106" t="s">
        <v>53</v>
      </c>
      <c r="AG81" s="126"/>
    </row>
    <row r="82" ht="14.4" customHeight="1" spans="1:33">
      <c r="A82" s="106"/>
      <c r="B82" s="126">
        <v>18</v>
      </c>
      <c r="C82" s="106" t="s">
        <v>295</v>
      </c>
      <c r="D82" s="109">
        <v>22351251</v>
      </c>
      <c r="E82" s="106" t="s">
        <v>71</v>
      </c>
      <c r="F82" s="106">
        <v>0</v>
      </c>
      <c r="G82" s="106"/>
      <c r="H82" s="106"/>
      <c r="I82" s="106"/>
      <c r="J82" s="106" t="s">
        <v>52</v>
      </c>
      <c r="K82" s="106"/>
      <c r="L82" s="106"/>
      <c r="M82" s="106"/>
      <c r="N82" s="106"/>
      <c r="O82" s="106"/>
      <c r="P82" s="106"/>
      <c r="Q82" s="106"/>
      <c r="R82" s="106"/>
      <c r="S82" s="106"/>
      <c r="T82" s="106"/>
      <c r="U82" s="106"/>
      <c r="V82" s="106"/>
      <c r="W82" s="106" t="s">
        <v>42</v>
      </c>
      <c r="X82" s="106">
        <v>4</v>
      </c>
      <c r="Y82" s="304">
        <f t="shared" si="10"/>
        <v>0</v>
      </c>
      <c r="Z82" s="304">
        <f t="shared" si="11"/>
        <v>4</v>
      </c>
      <c r="AA82" s="106" t="s">
        <v>53</v>
      </c>
      <c r="AB82" s="106" t="s">
        <v>53</v>
      </c>
      <c r="AC82" s="106" t="s">
        <v>53</v>
      </c>
      <c r="AD82" s="106" t="s">
        <v>59</v>
      </c>
      <c r="AE82" s="106" t="s">
        <v>53</v>
      </c>
      <c r="AF82" s="106" t="s">
        <v>53</v>
      </c>
      <c r="AG82" s="126"/>
    </row>
    <row r="83" ht="14.4" customHeight="1" spans="1:33">
      <c r="A83" s="106"/>
      <c r="B83" s="126">
        <v>19</v>
      </c>
      <c r="C83" s="106" t="s">
        <v>296</v>
      </c>
      <c r="D83" s="109">
        <v>22351189</v>
      </c>
      <c r="E83" s="106" t="s">
        <v>71</v>
      </c>
      <c r="F83" s="106">
        <v>0</v>
      </c>
      <c r="G83" s="106"/>
      <c r="H83" s="106"/>
      <c r="I83" s="106"/>
      <c r="J83" s="106" t="s">
        <v>142</v>
      </c>
      <c r="K83" s="106"/>
      <c r="L83" s="106"/>
      <c r="M83" s="106"/>
      <c r="N83" s="106"/>
      <c r="O83" s="106"/>
      <c r="P83" s="106"/>
      <c r="Q83" s="106"/>
      <c r="R83" s="106"/>
      <c r="S83" s="106"/>
      <c r="T83" s="106"/>
      <c r="U83" s="106"/>
      <c r="V83" s="106"/>
      <c r="W83" s="106" t="s">
        <v>42</v>
      </c>
      <c r="X83" s="106">
        <v>4</v>
      </c>
      <c r="Y83" s="304">
        <f t="shared" si="10"/>
        <v>0</v>
      </c>
      <c r="Z83" s="304">
        <f t="shared" si="11"/>
        <v>4</v>
      </c>
      <c r="AA83" s="106" t="s">
        <v>53</v>
      </c>
      <c r="AB83" s="106" t="s">
        <v>53</v>
      </c>
      <c r="AC83" s="106" t="s">
        <v>53</v>
      </c>
      <c r="AD83" s="106" t="s">
        <v>59</v>
      </c>
      <c r="AE83" s="106" t="s">
        <v>53</v>
      </c>
      <c r="AF83" s="106" t="s">
        <v>53</v>
      </c>
      <c r="AG83" s="126"/>
    </row>
    <row r="84" ht="14.4" customHeight="1" spans="1:33">
      <c r="A84" s="106"/>
      <c r="B84" s="126">
        <v>20</v>
      </c>
      <c r="C84" s="106" t="s">
        <v>297</v>
      </c>
      <c r="D84" s="109">
        <v>22351197</v>
      </c>
      <c r="E84" s="106" t="s">
        <v>71</v>
      </c>
      <c r="F84" s="106">
        <v>0</v>
      </c>
      <c r="G84" s="106"/>
      <c r="H84" s="106"/>
      <c r="I84" s="106"/>
      <c r="J84" s="106" t="s">
        <v>196</v>
      </c>
      <c r="K84" s="106"/>
      <c r="L84" s="106"/>
      <c r="M84" s="106"/>
      <c r="N84" s="106"/>
      <c r="O84" s="106"/>
      <c r="P84" s="106"/>
      <c r="Q84" s="106"/>
      <c r="R84" s="106"/>
      <c r="S84" s="106"/>
      <c r="T84" s="106"/>
      <c r="U84" s="106"/>
      <c r="V84" s="106"/>
      <c r="W84" s="106" t="s">
        <v>42</v>
      </c>
      <c r="X84" s="106">
        <v>4</v>
      </c>
      <c r="Y84" s="304">
        <f t="shared" si="10"/>
        <v>0</v>
      </c>
      <c r="Z84" s="304">
        <f t="shared" si="11"/>
        <v>4</v>
      </c>
      <c r="AA84" s="106" t="s">
        <v>53</v>
      </c>
      <c r="AB84" s="106" t="s">
        <v>53</v>
      </c>
      <c r="AC84" s="106" t="s">
        <v>53</v>
      </c>
      <c r="AD84" s="106" t="s">
        <v>59</v>
      </c>
      <c r="AE84" s="106" t="s">
        <v>53</v>
      </c>
      <c r="AF84" s="106" t="s">
        <v>53</v>
      </c>
      <c r="AG84" s="126"/>
    </row>
    <row r="85" ht="14.4" customHeight="1" spans="1:33">
      <c r="A85" s="106"/>
      <c r="B85" s="126">
        <v>21</v>
      </c>
      <c r="C85" s="106" t="s">
        <v>298</v>
      </c>
      <c r="D85" s="109">
        <v>22351044</v>
      </c>
      <c r="E85" s="106" t="s">
        <v>78</v>
      </c>
      <c r="F85" s="106">
        <v>0</v>
      </c>
      <c r="G85" s="106"/>
      <c r="H85" s="106" t="s">
        <v>299</v>
      </c>
      <c r="I85" s="106"/>
      <c r="J85" s="106"/>
      <c r="K85" s="106"/>
      <c r="L85" s="106"/>
      <c r="M85" s="106"/>
      <c r="N85" s="106"/>
      <c r="O85" s="106"/>
      <c r="P85" s="106"/>
      <c r="Q85" s="106"/>
      <c r="R85" s="106"/>
      <c r="S85" s="106"/>
      <c r="T85" s="106"/>
      <c r="U85" s="106"/>
      <c r="V85" s="106">
        <v>3</v>
      </c>
      <c r="W85" s="106" t="s">
        <v>42</v>
      </c>
      <c r="X85" s="106">
        <v>2.5</v>
      </c>
      <c r="Y85" s="304">
        <f t="shared" si="10"/>
        <v>0.857142857142857</v>
      </c>
      <c r="Z85" s="304">
        <f t="shared" si="11"/>
        <v>3.35714285714286</v>
      </c>
      <c r="AA85" s="106" t="s">
        <v>53</v>
      </c>
      <c r="AB85" s="106" t="s">
        <v>53</v>
      </c>
      <c r="AC85" s="106" t="s">
        <v>53</v>
      </c>
      <c r="AD85" s="106" t="s">
        <v>59</v>
      </c>
      <c r="AE85" s="106" t="s">
        <v>53</v>
      </c>
      <c r="AF85" s="106" t="s">
        <v>53</v>
      </c>
      <c r="AG85" s="126"/>
    </row>
    <row r="86" ht="14.4" customHeight="1" spans="1:33">
      <c r="A86" s="106"/>
      <c r="B86" s="126">
        <v>22</v>
      </c>
      <c r="C86" s="106" t="s">
        <v>300</v>
      </c>
      <c r="D86" s="109">
        <v>22351124</v>
      </c>
      <c r="E86" s="106" t="s">
        <v>48</v>
      </c>
      <c r="F86" s="106">
        <v>0</v>
      </c>
      <c r="G86" s="106"/>
      <c r="H86" s="106"/>
      <c r="I86" s="106"/>
      <c r="J86" s="106"/>
      <c r="K86" s="106"/>
      <c r="L86" s="106"/>
      <c r="M86" s="106"/>
      <c r="N86" s="106"/>
      <c r="O86" s="106"/>
      <c r="P86" s="106"/>
      <c r="Q86" s="106"/>
      <c r="R86" s="106"/>
      <c r="S86" s="106"/>
      <c r="T86" s="106"/>
      <c r="U86" s="106"/>
      <c r="V86" s="106">
        <v>5</v>
      </c>
      <c r="W86" s="106" t="s">
        <v>42</v>
      </c>
      <c r="X86" s="106">
        <v>0</v>
      </c>
      <c r="Y86" s="304">
        <f t="shared" si="10"/>
        <v>1.42857142857143</v>
      </c>
      <c r="Z86" s="304">
        <f t="shared" si="11"/>
        <v>1.42857142857143</v>
      </c>
      <c r="AA86" s="106" t="s">
        <v>53</v>
      </c>
      <c r="AB86" s="106" t="s">
        <v>53</v>
      </c>
      <c r="AC86" s="106" t="s">
        <v>53</v>
      </c>
      <c r="AD86" s="106" t="s">
        <v>59</v>
      </c>
      <c r="AE86" s="106" t="s">
        <v>53</v>
      </c>
      <c r="AF86" s="106" t="s">
        <v>53</v>
      </c>
      <c r="AG86" s="126"/>
    </row>
    <row r="87" ht="14.4" customHeight="1" spans="1:33">
      <c r="A87" s="106"/>
      <c r="B87" s="126">
        <v>23</v>
      </c>
      <c r="C87" s="106" t="s">
        <v>301</v>
      </c>
      <c r="D87" s="109">
        <v>22351320</v>
      </c>
      <c r="E87" s="106" t="s">
        <v>78</v>
      </c>
      <c r="F87" s="106">
        <v>0</v>
      </c>
      <c r="G87" s="106"/>
      <c r="H87" s="106"/>
      <c r="I87" s="106"/>
      <c r="J87" s="106"/>
      <c r="K87" s="106"/>
      <c r="L87" s="106"/>
      <c r="M87" s="106"/>
      <c r="N87" s="106"/>
      <c r="O87" s="106"/>
      <c r="P87" s="106"/>
      <c r="Q87" s="106"/>
      <c r="R87" s="106"/>
      <c r="S87" s="106"/>
      <c r="T87" s="106"/>
      <c r="U87" s="106"/>
      <c r="V87" s="106"/>
      <c r="W87" s="106" t="s">
        <v>42</v>
      </c>
      <c r="X87" s="106">
        <v>0</v>
      </c>
      <c r="Y87" s="304">
        <f t="shared" si="10"/>
        <v>0</v>
      </c>
      <c r="Z87" s="304">
        <f t="shared" si="11"/>
        <v>0</v>
      </c>
      <c r="AA87" s="106" t="s">
        <v>53</v>
      </c>
      <c r="AB87" s="106" t="s">
        <v>53</v>
      </c>
      <c r="AC87" s="106" t="s">
        <v>53</v>
      </c>
      <c r="AD87" s="106" t="s">
        <v>59</v>
      </c>
      <c r="AE87" s="106" t="s">
        <v>53</v>
      </c>
      <c r="AF87" s="106" t="s">
        <v>53</v>
      </c>
      <c r="AG87" s="126"/>
    </row>
    <row r="88" ht="14.4" customHeight="1" spans="1:33">
      <c r="A88" s="106"/>
      <c r="B88" s="126">
        <v>24</v>
      </c>
      <c r="C88" s="106" t="s">
        <v>302</v>
      </c>
      <c r="D88" s="109">
        <v>22351263</v>
      </c>
      <c r="E88" s="106" t="s">
        <v>78</v>
      </c>
      <c r="F88" s="106">
        <v>0</v>
      </c>
      <c r="G88" s="106"/>
      <c r="H88" s="106"/>
      <c r="I88" s="106"/>
      <c r="J88" s="106"/>
      <c r="K88" s="106"/>
      <c r="L88" s="106"/>
      <c r="M88" s="106"/>
      <c r="N88" s="106"/>
      <c r="O88" s="106"/>
      <c r="P88" s="106"/>
      <c r="Q88" s="106"/>
      <c r="R88" s="106"/>
      <c r="S88" s="106"/>
      <c r="T88" s="106"/>
      <c r="U88" s="106"/>
      <c r="V88" s="106"/>
      <c r="W88" s="106" t="s">
        <v>42</v>
      </c>
      <c r="X88" s="106">
        <v>0</v>
      </c>
      <c r="Y88" s="304">
        <f t="shared" si="10"/>
        <v>0</v>
      </c>
      <c r="Z88" s="304">
        <f t="shared" si="11"/>
        <v>0</v>
      </c>
      <c r="AA88" s="106" t="s">
        <v>53</v>
      </c>
      <c r="AB88" s="106" t="s">
        <v>53</v>
      </c>
      <c r="AC88" s="106" t="s">
        <v>53</v>
      </c>
      <c r="AD88" s="106" t="s">
        <v>59</v>
      </c>
      <c r="AE88" s="106" t="s">
        <v>53</v>
      </c>
      <c r="AF88" s="106" t="s">
        <v>53</v>
      </c>
      <c r="AG88" s="126"/>
    </row>
    <row r="89" ht="14.4" customHeight="1" spans="1:33">
      <c r="A89" s="106"/>
      <c r="B89" s="126">
        <v>25</v>
      </c>
      <c r="C89" s="106" t="s">
        <v>303</v>
      </c>
      <c r="D89" s="109">
        <v>22351046</v>
      </c>
      <c r="E89" s="106" t="s">
        <v>71</v>
      </c>
      <c r="F89" s="106">
        <v>0</v>
      </c>
      <c r="G89" s="106"/>
      <c r="H89" s="106"/>
      <c r="I89" s="106"/>
      <c r="J89" s="106"/>
      <c r="K89" s="106"/>
      <c r="L89" s="106"/>
      <c r="M89" s="106"/>
      <c r="N89" s="106"/>
      <c r="O89" s="106"/>
      <c r="P89" s="106"/>
      <c r="Q89" s="106"/>
      <c r="R89" s="106"/>
      <c r="S89" s="106"/>
      <c r="T89" s="106"/>
      <c r="U89" s="106"/>
      <c r="V89" s="106"/>
      <c r="W89" s="106" t="s">
        <v>42</v>
      </c>
      <c r="X89" s="106">
        <v>0</v>
      </c>
      <c r="Y89" s="304">
        <f t="shared" si="10"/>
        <v>0</v>
      </c>
      <c r="Z89" s="304">
        <f t="shared" si="11"/>
        <v>0</v>
      </c>
      <c r="AA89" s="106" t="s">
        <v>53</v>
      </c>
      <c r="AB89" s="106" t="s">
        <v>53</v>
      </c>
      <c r="AC89" s="106" t="s">
        <v>53</v>
      </c>
      <c r="AD89" s="106" t="s">
        <v>59</v>
      </c>
      <c r="AE89" s="106" t="s">
        <v>53</v>
      </c>
      <c r="AF89" s="106" t="s">
        <v>53</v>
      </c>
      <c r="AG89" s="126"/>
    </row>
    <row r="90" ht="14.4" customHeight="1" spans="1:33">
      <c r="A90" s="106"/>
      <c r="B90" s="126">
        <v>26</v>
      </c>
      <c r="C90" s="106" t="s">
        <v>304</v>
      </c>
      <c r="D90" s="109">
        <v>22351056</v>
      </c>
      <c r="E90" s="106" t="s">
        <v>71</v>
      </c>
      <c r="F90" s="106">
        <v>0</v>
      </c>
      <c r="G90" s="106"/>
      <c r="H90" s="106"/>
      <c r="I90" s="106"/>
      <c r="J90" s="106"/>
      <c r="K90" s="106"/>
      <c r="L90" s="106"/>
      <c r="M90" s="106"/>
      <c r="N90" s="106" t="s">
        <v>161</v>
      </c>
      <c r="O90" s="106"/>
      <c r="P90" s="106"/>
      <c r="Q90" s="106"/>
      <c r="R90" s="106"/>
      <c r="S90" s="106"/>
      <c r="T90" s="106"/>
      <c r="U90" s="106"/>
      <c r="V90" s="106"/>
      <c r="W90" s="106" t="s">
        <v>42</v>
      </c>
      <c r="X90" s="106">
        <v>0</v>
      </c>
      <c r="Y90" s="304">
        <f t="shared" si="10"/>
        <v>0</v>
      </c>
      <c r="Z90" s="304">
        <f t="shared" si="11"/>
        <v>0</v>
      </c>
      <c r="AA90" s="106" t="s">
        <v>53</v>
      </c>
      <c r="AB90" s="106" t="s">
        <v>53</v>
      </c>
      <c r="AC90" s="106" t="s">
        <v>53</v>
      </c>
      <c r="AD90" s="106" t="s">
        <v>59</v>
      </c>
      <c r="AE90" s="106" t="s">
        <v>53</v>
      </c>
      <c r="AF90" s="106" t="s">
        <v>53</v>
      </c>
      <c r="AG90" s="126"/>
    </row>
    <row r="91" ht="14.4" customHeight="1" spans="1:33">
      <c r="A91" s="106"/>
      <c r="B91" s="126">
        <v>27</v>
      </c>
      <c r="C91" s="106" t="s">
        <v>305</v>
      </c>
      <c r="D91" s="109">
        <v>22351219</v>
      </c>
      <c r="E91" s="106" t="s">
        <v>58</v>
      </c>
      <c r="F91" s="106">
        <v>0</v>
      </c>
      <c r="G91" s="106"/>
      <c r="H91" s="106"/>
      <c r="I91" s="106"/>
      <c r="J91" s="106"/>
      <c r="K91" s="106"/>
      <c r="L91" s="106"/>
      <c r="M91" s="106"/>
      <c r="N91" s="106"/>
      <c r="O91" s="106"/>
      <c r="P91" s="106"/>
      <c r="Q91" s="106"/>
      <c r="R91" s="106"/>
      <c r="S91" s="106"/>
      <c r="T91" s="106"/>
      <c r="U91" s="106"/>
      <c r="V91" s="106"/>
      <c r="W91" s="106" t="s">
        <v>42</v>
      </c>
      <c r="X91" s="106">
        <v>0</v>
      </c>
      <c r="Y91" s="304">
        <f t="shared" si="10"/>
        <v>0</v>
      </c>
      <c r="Z91" s="304">
        <f t="shared" si="11"/>
        <v>0</v>
      </c>
      <c r="AA91" s="106" t="s">
        <v>53</v>
      </c>
      <c r="AB91" s="106" t="s">
        <v>53</v>
      </c>
      <c r="AC91" s="106" t="s">
        <v>53</v>
      </c>
      <c r="AD91" s="106" t="s">
        <v>59</v>
      </c>
      <c r="AE91" s="106" t="s">
        <v>53</v>
      </c>
      <c r="AF91" s="106" t="s">
        <v>53</v>
      </c>
      <c r="AG91" s="126"/>
    </row>
    <row r="92" ht="14.4" customHeight="1" spans="1:33">
      <c r="A92" s="106"/>
      <c r="B92" s="126">
        <v>28</v>
      </c>
      <c r="C92" s="106" t="s">
        <v>306</v>
      </c>
      <c r="D92" s="109">
        <v>22351238</v>
      </c>
      <c r="E92" s="106" t="s">
        <v>48</v>
      </c>
      <c r="F92" s="106">
        <v>0</v>
      </c>
      <c r="G92" s="106"/>
      <c r="H92" s="106"/>
      <c r="I92" s="106"/>
      <c r="J92" s="106"/>
      <c r="K92" s="106"/>
      <c r="L92" s="106"/>
      <c r="M92" s="106"/>
      <c r="N92" s="106"/>
      <c r="O92" s="106"/>
      <c r="P92" s="106"/>
      <c r="Q92" s="106"/>
      <c r="R92" s="106"/>
      <c r="S92" s="106"/>
      <c r="T92" s="106"/>
      <c r="U92" s="106"/>
      <c r="V92" s="106"/>
      <c r="W92" s="106" t="s">
        <v>42</v>
      </c>
      <c r="X92" s="106">
        <v>0</v>
      </c>
      <c r="Y92" s="304">
        <f t="shared" si="10"/>
        <v>0</v>
      </c>
      <c r="Z92" s="304">
        <f t="shared" si="11"/>
        <v>0</v>
      </c>
      <c r="AA92" s="106" t="s">
        <v>53</v>
      </c>
      <c r="AB92" s="106" t="s">
        <v>53</v>
      </c>
      <c r="AC92" s="106" t="s">
        <v>53</v>
      </c>
      <c r="AD92" s="106" t="s">
        <v>59</v>
      </c>
      <c r="AE92" s="106" t="s">
        <v>53</v>
      </c>
      <c r="AF92" s="106" t="s">
        <v>53</v>
      </c>
      <c r="AG92" s="126"/>
    </row>
    <row r="93" ht="14.4" customHeight="1" spans="1:33">
      <c r="A93" s="106"/>
      <c r="B93" s="126">
        <v>29</v>
      </c>
      <c r="C93" s="106" t="s">
        <v>307</v>
      </c>
      <c r="D93" s="109">
        <v>22351127</v>
      </c>
      <c r="E93" s="106" t="s">
        <v>78</v>
      </c>
      <c r="F93" s="106">
        <v>0</v>
      </c>
      <c r="G93" s="106"/>
      <c r="H93" s="106"/>
      <c r="I93" s="106"/>
      <c r="J93" s="106"/>
      <c r="K93" s="106"/>
      <c r="L93" s="106"/>
      <c r="M93" s="106"/>
      <c r="N93" s="106"/>
      <c r="O93" s="106"/>
      <c r="P93" s="106"/>
      <c r="Q93" s="106">
        <v>0</v>
      </c>
      <c r="R93" s="106"/>
      <c r="S93" s="106">
        <v>0</v>
      </c>
      <c r="T93" s="106"/>
      <c r="U93" s="106">
        <v>0</v>
      </c>
      <c r="V93" s="106"/>
      <c r="W93" s="106" t="s">
        <v>42</v>
      </c>
      <c r="X93" s="106">
        <v>0</v>
      </c>
      <c r="Y93" s="304">
        <f t="shared" si="10"/>
        <v>0</v>
      </c>
      <c r="Z93" s="304">
        <f t="shared" si="11"/>
        <v>0</v>
      </c>
      <c r="AA93" s="106" t="s">
        <v>53</v>
      </c>
      <c r="AB93" s="106" t="s">
        <v>53</v>
      </c>
      <c r="AC93" s="106" t="s">
        <v>53</v>
      </c>
      <c r="AD93" s="106" t="s">
        <v>59</v>
      </c>
      <c r="AE93" s="106" t="s">
        <v>53</v>
      </c>
      <c r="AF93" s="106" t="s">
        <v>53</v>
      </c>
      <c r="AG93" s="126"/>
    </row>
    <row r="94" s="270" customFormat="1" ht="24" customHeight="1" spans="1:33">
      <c r="A94" s="277" t="s">
        <v>308</v>
      </c>
      <c r="B94" s="279">
        <v>1</v>
      </c>
      <c r="C94" s="277" t="s">
        <v>309</v>
      </c>
      <c r="D94" s="298">
        <v>22351241</v>
      </c>
      <c r="E94" s="279" t="s">
        <v>48</v>
      </c>
      <c r="F94" s="277"/>
      <c r="G94" s="277"/>
      <c r="H94" s="277" t="s">
        <v>310</v>
      </c>
      <c r="I94" s="277"/>
      <c r="J94" s="277"/>
      <c r="K94" s="277"/>
      <c r="L94" s="277"/>
      <c r="M94" s="277"/>
      <c r="N94" s="277"/>
      <c r="O94" s="277"/>
      <c r="P94" s="277"/>
      <c r="Q94" s="277">
        <v>30</v>
      </c>
      <c r="R94" s="277"/>
      <c r="S94" s="277">
        <v>20</v>
      </c>
      <c r="T94" s="277"/>
      <c r="U94" s="277">
        <v>30</v>
      </c>
      <c r="V94" s="277"/>
      <c r="W94" s="277" t="s">
        <v>42</v>
      </c>
      <c r="X94" s="277">
        <v>25</v>
      </c>
      <c r="Y94" s="277">
        <f t="shared" ref="Y94:Y107" si="12">(Q94+R94+S94+T94+U94+V94)*80/280</f>
        <v>22.8571428571429</v>
      </c>
      <c r="Z94" s="277">
        <f t="shared" ref="Z94:Z107" si="13">X94+Y94</f>
        <v>47.8571428571429</v>
      </c>
      <c r="AA94" s="277" t="s">
        <v>43</v>
      </c>
      <c r="AB94" s="277" t="s">
        <v>43</v>
      </c>
      <c r="AC94" s="277" t="s">
        <v>43</v>
      </c>
      <c r="AD94" s="277" t="s">
        <v>42</v>
      </c>
      <c r="AE94" s="277" t="s">
        <v>43</v>
      </c>
      <c r="AF94" s="277" t="s">
        <v>43</v>
      </c>
      <c r="AG94" s="279"/>
    </row>
    <row r="95" s="270" customFormat="1" ht="24" customHeight="1" spans="1:33">
      <c r="A95" s="277"/>
      <c r="B95" s="279">
        <v>2</v>
      </c>
      <c r="C95" s="277" t="s">
        <v>311</v>
      </c>
      <c r="D95" s="298">
        <v>22351069</v>
      </c>
      <c r="E95" s="277" t="s">
        <v>63</v>
      </c>
      <c r="F95" s="277"/>
      <c r="G95" s="277" t="s">
        <v>151</v>
      </c>
      <c r="H95" s="277" t="s">
        <v>310</v>
      </c>
      <c r="I95" s="277" t="s">
        <v>312</v>
      </c>
      <c r="J95" s="277"/>
      <c r="K95" s="277"/>
      <c r="L95" s="277"/>
      <c r="M95" s="277"/>
      <c r="N95" s="277"/>
      <c r="O95" s="277"/>
      <c r="P95" s="277"/>
      <c r="Q95" s="277">
        <v>30</v>
      </c>
      <c r="R95" s="277"/>
      <c r="S95" s="277"/>
      <c r="T95" s="277"/>
      <c r="U95" s="277"/>
      <c r="V95" s="277">
        <v>2</v>
      </c>
      <c r="W95" s="277" t="s">
        <v>42</v>
      </c>
      <c r="X95" s="277">
        <v>35</v>
      </c>
      <c r="Y95" s="277">
        <f t="shared" si="12"/>
        <v>9.14285714285714</v>
      </c>
      <c r="Z95" s="277">
        <f t="shared" si="13"/>
        <v>44.1428571428571</v>
      </c>
      <c r="AA95" s="277" t="s">
        <v>43</v>
      </c>
      <c r="AB95" s="277" t="s">
        <v>43</v>
      </c>
      <c r="AC95" s="277" t="s">
        <v>43</v>
      </c>
      <c r="AD95" s="277" t="s">
        <v>42</v>
      </c>
      <c r="AE95" s="277" t="s">
        <v>43</v>
      </c>
      <c r="AF95" s="277" t="s">
        <v>43</v>
      </c>
      <c r="AG95" s="279"/>
    </row>
    <row r="96" ht="24" customHeight="1" spans="1:33">
      <c r="A96" s="106"/>
      <c r="B96" s="126">
        <v>3</v>
      </c>
      <c r="C96" s="106" t="s">
        <v>313</v>
      </c>
      <c r="D96" s="109">
        <v>22351033</v>
      </c>
      <c r="E96" s="106" t="s">
        <v>63</v>
      </c>
      <c r="F96" s="106"/>
      <c r="G96" s="106" t="s">
        <v>151</v>
      </c>
      <c r="H96" s="106" t="s">
        <v>310</v>
      </c>
      <c r="I96" s="106"/>
      <c r="J96" s="106"/>
      <c r="K96" s="106"/>
      <c r="L96" s="106"/>
      <c r="M96" s="106"/>
      <c r="N96" s="106"/>
      <c r="O96" s="106"/>
      <c r="P96" s="106"/>
      <c r="Q96" s="106">
        <v>30</v>
      </c>
      <c r="R96" s="106"/>
      <c r="S96" s="106">
        <v>10</v>
      </c>
      <c r="T96" s="106"/>
      <c r="U96" s="106"/>
      <c r="V96" s="106"/>
      <c r="W96" s="106" t="s">
        <v>42</v>
      </c>
      <c r="X96" s="106">
        <v>25</v>
      </c>
      <c r="Y96" s="106">
        <f t="shared" si="12"/>
        <v>11.4285714285714</v>
      </c>
      <c r="Z96" s="106">
        <f t="shared" si="13"/>
        <v>36.4285714285714</v>
      </c>
      <c r="AA96" s="106" t="s">
        <v>43</v>
      </c>
      <c r="AB96" s="106" t="s">
        <v>43</v>
      </c>
      <c r="AC96" s="106" t="s">
        <v>43</v>
      </c>
      <c r="AD96" s="106" t="s">
        <v>42</v>
      </c>
      <c r="AE96" s="106" t="s">
        <v>43</v>
      </c>
      <c r="AF96" s="106" t="s">
        <v>43</v>
      </c>
      <c r="AG96" s="126"/>
    </row>
    <row r="97" ht="24" customHeight="1" spans="1:33">
      <c r="A97" s="106"/>
      <c r="B97" s="126">
        <v>4</v>
      </c>
      <c r="C97" s="106" t="s">
        <v>314</v>
      </c>
      <c r="D97" s="109">
        <v>22351140</v>
      </c>
      <c r="E97" s="106" t="s">
        <v>71</v>
      </c>
      <c r="F97" s="106"/>
      <c r="G97" s="106" t="s">
        <v>151</v>
      </c>
      <c r="H97" s="106"/>
      <c r="I97" s="106" t="s">
        <v>312</v>
      </c>
      <c r="J97" s="106"/>
      <c r="K97" s="106"/>
      <c r="L97" s="106"/>
      <c r="M97" s="106"/>
      <c r="N97" s="106"/>
      <c r="O97" s="106"/>
      <c r="P97" s="106"/>
      <c r="Q97" s="106">
        <v>30</v>
      </c>
      <c r="R97" s="106"/>
      <c r="S97" s="106">
        <v>20</v>
      </c>
      <c r="T97" s="106"/>
      <c r="U97" s="106">
        <v>18</v>
      </c>
      <c r="V97" s="106"/>
      <c r="W97" s="106" t="s">
        <v>42</v>
      </c>
      <c r="X97" s="106">
        <v>10</v>
      </c>
      <c r="Y97" s="106">
        <f t="shared" si="12"/>
        <v>19.4285714285714</v>
      </c>
      <c r="Z97" s="106">
        <f t="shared" si="13"/>
        <v>29.4285714285714</v>
      </c>
      <c r="AA97" s="106" t="s">
        <v>43</v>
      </c>
      <c r="AB97" s="106" t="s">
        <v>43</v>
      </c>
      <c r="AC97" s="106" t="s">
        <v>43</v>
      </c>
      <c r="AD97" s="106" t="s">
        <v>42</v>
      </c>
      <c r="AE97" s="106" t="s">
        <v>43</v>
      </c>
      <c r="AF97" s="106" t="s">
        <v>43</v>
      </c>
      <c r="AG97" s="126"/>
    </row>
    <row r="98" ht="48" customHeight="1" spans="1:33">
      <c r="A98" s="106"/>
      <c r="B98" s="126">
        <v>5</v>
      </c>
      <c r="C98" s="126" t="s">
        <v>315</v>
      </c>
      <c r="D98" s="300">
        <v>22351225</v>
      </c>
      <c r="E98" s="126" t="s">
        <v>78</v>
      </c>
      <c r="F98" s="106"/>
      <c r="G98" s="106"/>
      <c r="H98" s="106"/>
      <c r="I98" s="106" t="s">
        <v>316</v>
      </c>
      <c r="J98" s="106"/>
      <c r="K98" s="106"/>
      <c r="L98" s="106"/>
      <c r="M98" s="106"/>
      <c r="N98" s="106"/>
      <c r="O98" s="106"/>
      <c r="P98" s="106"/>
      <c r="Q98" s="106">
        <v>30</v>
      </c>
      <c r="R98" s="106"/>
      <c r="S98" s="106">
        <v>20</v>
      </c>
      <c r="T98" s="106"/>
      <c r="U98" s="106">
        <v>30</v>
      </c>
      <c r="V98" s="106">
        <v>4</v>
      </c>
      <c r="W98" s="106" t="s">
        <v>42</v>
      </c>
      <c r="X98" s="106">
        <v>1</v>
      </c>
      <c r="Y98" s="106">
        <f t="shared" si="12"/>
        <v>24</v>
      </c>
      <c r="Z98" s="106">
        <f t="shared" si="13"/>
        <v>25</v>
      </c>
      <c r="AA98" s="106" t="s">
        <v>43</v>
      </c>
      <c r="AB98" s="106" t="s">
        <v>43</v>
      </c>
      <c r="AC98" s="106" t="s">
        <v>43</v>
      </c>
      <c r="AD98" s="106" t="s">
        <v>42</v>
      </c>
      <c r="AE98" s="106" t="s">
        <v>43</v>
      </c>
      <c r="AF98" s="106" t="s">
        <v>43</v>
      </c>
      <c r="AG98" s="126"/>
    </row>
    <row r="99" ht="14.4" customHeight="1" spans="1:33">
      <c r="A99" s="106"/>
      <c r="B99" s="126">
        <v>6</v>
      </c>
      <c r="C99" s="106" t="s">
        <v>317</v>
      </c>
      <c r="D99" s="109">
        <v>22351084</v>
      </c>
      <c r="E99" s="126" t="s">
        <v>48</v>
      </c>
      <c r="F99" s="106"/>
      <c r="G99" s="106" t="s">
        <v>151</v>
      </c>
      <c r="H99" s="106"/>
      <c r="I99" s="106"/>
      <c r="J99" s="106"/>
      <c r="K99" s="106"/>
      <c r="L99" s="106"/>
      <c r="M99" s="106"/>
      <c r="N99" s="106"/>
      <c r="O99" s="106"/>
      <c r="P99" s="106"/>
      <c r="Q99" s="106">
        <v>30</v>
      </c>
      <c r="R99" s="106"/>
      <c r="S99" s="106">
        <v>20</v>
      </c>
      <c r="T99" s="106"/>
      <c r="U99" s="106">
        <v>30</v>
      </c>
      <c r="V99" s="106">
        <v>2</v>
      </c>
      <c r="W99" s="106" t="s">
        <v>42</v>
      </c>
      <c r="X99" s="106">
        <v>0</v>
      </c>
      <c r="Y99" s="106">
        <f t="shared" si="12"/>
        <v>23.4285714285714</v>
      </c>
      <c r="Z99" s="106">
        <f t="shared" si="13"/>
        <v>23.4285714285714</v>
      </c>
      <c r="AA99" s="106" t="s">
        <v>53</v>
      </c>
      <c r="AB99" s="106" t="s">
        <v>43</v>
      </c>
      <c r="AC99" s="106" t="s">
        <v>43</v>
      </c>
      <c r="AD99" s="106" t="s">
        <v>42</v>
      </c>
      <c r="AE99" s="106" t="s">
        <v>43</v>
      </c>
      <c r="AF99" s="106"/>
      <c r="AG99" s="126"/>
    </row>
    <row r="100" ht="72" customHeight="1" spans="1:33">
      <c r="A100" s="106"/>
      <c r="B100" s="126">
        <v>7</v>
      </c>
      <c r="C100" s="126" t="s">
        <v>318</v>
      </c>
      <c r="D100" s="300">
        <v>22351158</v>
      </c>
      <c r="E100" s="126" t="s">
        <v>78</v>
      </c>
      <c r="F100" s="106"/>
      <c r="G100" s="106"/>
      <c r="H100" s="106" t="s">
        <v>319</v>
      </c>
      <c r="I100" s="106"/>
      <c r="J100" s="106"/>
      <c r="K100" s="106"/>
      <c r="L100" s="106"/>
      <c r="M100" s="106"/>
      <c r="N100" s="106"/>
      <c r="O100" s="106"/>
      <c r="P100" s="106"/>
      <c r="Q100" s="106">
        <v>30</v>
      </c>
      <c r="R100" s="106">
        <v>0.3</v>
      </c>
      <c r="S100" s="106"/>
      <c r="T100" s="106"/>
      <c r="U100" s="106"/>
      <c r="V100" s="106">
        <v>2</v>
      </c>
      <c r="W100" s="106" t="s">
        <v>42</v>
      </c>
      <c r="X100" s="106">
        <v>12.5</v>
      </c>
      <c r="Y100" s="106">
        <f t="shared" si="12"/>
        <v>9.22857142857143</v>
      </c>
      <c r="Z100" s="106">
        <f t="shared" si="13"/>
        <v>21.7285714285714</v>
      </c>
      <c r="AA100" s="106" t="s">
        <v>43</v>
      </c>
      <c r="AB100" s="106" t="s">
        <v>43</v>
      </c>
      <c r="AC100" s="106" t="s">
        <v>43</v>
      </c>
      <c r="AD100" s="106" t="s">
        <v>42</v>
      </c>
      <c r="AE100" s="106" t="s">
        <v>43</v>
      </c>
      <c r="AF100" s="106" t="s">
        <v>43</v>
      </c>
      <c r="AG100" s="126"/>
    </row>
    <row r="101" ht="48" customHeight="1" spans="1:33">
      <c r="A101" s="106"/>
      <c r="B101" s="126">
        <v>8</v>
      </c>
      <c r="C101" s="126" t="s">
        <v>320</v>
      </c>
      <c r="D101" s="300">
        <v>22351058</v>
      </c>
      <c r="E101" s="126" t="s">
        <v>71</v>
      </c>
      <c r="F101" s="106"/>
      <c r="G101" s="106"/>
      <c r="H101" s="106" t="s">
        <v>321</v>
      </c>
      <c r="I101" s="106"/>
      <c r="J101" s="106"/>
      <c r="K101" s="106"/>
      <c r="L101" s="106"/>
      <c r="M101" s="106"/>
      <c r="N101" s="106"/>
      <c r="O101" s="106"/>
      <c r="P101" s="106"/>
      <c r="Q101" s="106">
        <v>30</v>
      </c>
      <c r="R101" s="106"/>
      <c r="S101" s="106"/>
      <c r="T101" s="106"/>
      <c r="U101" s="106"/>
      <c r="V101" s="106"/>
      <c r="W101" s="106" t="s">
        <v>42</v>
      </c>
      <c r="X101" s="106">
        <v>10</v>
      </c>
      <c r="Y101" s="106">
        <f t="shared" si="12"/>
        <v>8.57142857142857</v>
      </c>
      <c r="Z101" s="106">
        <f t="shared" si="13"/>
        <v>18.5714285714286</v>
      </c>
      <c r="AA101" s="106" t="s">
        <v>43</v>
      </c>
      <c r="AB101" s="106" t="s">
        <v>43</v>
      </c>
      <c r="AC101" s="106" t="s">
        <v>43</v>
      </c>
      <c r="AD101" s="106" t="s">
        <v>42</v>
      </c>
      <c r="AE101" s="106" t="s">
        <v>43</v>
      </c>
      <c r="AF101" s="106" t="s">
        <v>43</v>
      </c>
      <c r="AG101" s="126"/>
    </row>
    <row r="102" ht="24" customHeight="1" spans="1:33">
      <c r="A102" s="106"/>
      <c r="B102" s="126">
        <v>9</v>
      </c>
      <c r="C102" s="126" t="s">
        <v>322</v>
      </c>
      <c r="D102" s="300">
        <v>22351141</v>
      </c>
      <c r="E102" s="126" t="s">
        <v>78</v>
      </c>
      <c r="F102" s="106"/>
      <c r="G102" s="106"/>
      <c r="H102" s="106"/>
      <c r="I102" s="106"/>
      <c r="J102" s="106" t="s">
        <v>323</v>
      </c>
      <c r="K102" s="106"/>
      <c r="L102" s="106"/>
      <c r="M102" s="106"/>
      <c r="N102" s="106"/>
      <c r="O102" s="106"/>
      <c r="P102" s="106"/>
      <c r="Q102" s="106">
        <v>30</v>
      </c>
      <c r="R102" s="106"/>
      <c r="S102" s="106"/>
      <c r="T102" s="106"/>
      <c r="U102" s="106"/>
      <c r="V102" s="106">
        <v>6</v>
      </c>
      <c r="W102" s="106" t="s">
        <v>42</v>
      </c>
      <c r="X102" s="106">
        <v>4</v>
      </c>
      <c r="Y102" s="106">
        <f t="shared" si="12"/>
        <v>10.2857142857143</v>
      </c>
      <c r="Z102" s="106">
        <f t="shared" si="13"/>
        <v>14.2857142857143</v>
      </c>
      <c r="AA102" s="106" t="s">
        <v>43</v>
      </c>
      <c r="AB102" s="106" t="s">
        <v>43</v>
      </c>
      <c r="AC102" s="106" t="s">
        <v>43</v>
      </c>
      <c r="AD102" s="106" t="s">
        <v>42</v>
      </c>
      <c r="AE102" s="106" t="s">
        <v>43</v>
      </c>
      <c r="AF102" s="106" t="s">
        <v>43</v>
      </c>
      <c r="AG102" s="126"/>
    </row>
    <row r="103" ht="14.4" customHeight="1" spans="1:33">
      <c r="A103" s="106"/>
      <c r="B103" s="126">
        <v>10</v>
      </c>
      <c r="C103" s="126" t="s">
        <v>324</v>
      </c>
      <c r="D103" s="300">
        <v>22351176</v>
      </c>
      <c r="E103" s="126" t="s">
        <v>48</v>
      </c>
      <c r="F103" s="106"/>
      <c r="G103" s="106"/>
      <c r="H103" s="106"/>
      <c r="I103" s="106"/>
      <c r="J103" s="106"/>
      <c r="K103" s="106"/>
      <c r="L103" s="106"/>
      <c r="M103" s="106"/>
      <c r="N103" s="106"/>
      <c r="O103" s="106"/>
      <c r="P103" s="106"/>
      <c r="Q103" s="106"/>
      <c r="R103" s="106"/>
      <c r="S103" s="106"/>
      <c r="T103" s="106"/>
      <c r="U103" s="106"/>
      <c r="V103" s="106">
        <v>5</v>
      </c>
      <c r="W103" s="106" t="s">
        <v>42</v>
      </c>
      <c r="X103" s="106"/>
      <c r="Y103" s="106">
        <f t="shared" si="12"/>
        <v>1.42857142857143</v>
      </c>
      <c r="Z103" s="106">
        <f t="shared" si="13"/>
        <v>1.42857142857143</v>
      </c>
      <c r="AA103" s="106" t="s">
        <v>53</v>
      </c>
      <c r="AB103" s="106" t="s">
        <v>43</v>
      </c>
      <c r="AC103" s="106" t="s">
        <v>43</v>
      </c>
      <c r="AD103" s="106" t="s">
        <v>42</v>
      </c>
      <c r="AE103" s="106" t="s">
        <v>43</v>
      </c>
      <c r="AF103" s="106" t="s">
        <v>53</v>
      </c>
      <c r="AG103" s="126"/>
    </row>
    <row r="104" ht="14.4" customHeight="1" spans="1:33">
      <c r="A104" s="106"/>
      <c r="B104" s="126">
        <v>11</v>
      </c>
      <c r="C104" s="126" t="s">
        <v>325</v>
      </c>
      <c r="D104" s="300">
        <v>22351313</v>
      </c>
      <c r="E104" s="126" t="s">
        <v>78</v>
      </c>
      <c r="F104" s="106"/>
      <c r="G104" s="106"/>
      <c r="H104" s="106"/>
      <c r="I104" s="106"/>
      <c r="J104" s="106"/>
      <c r="K104" s="106"/>
      <c r="L104" s="106"/>
      <c r="M104" s="106"/>
      <c r="N104" s="106"/>
      <c r="O104" s="106"/>
      <c r="P104" s="106"/>
      <c r="Q104" s="106"/>
      <c r="R104" s="106"/>
      <c r="S104" s="106"/>
      <c r="T104" s="106"/>
      <c r="U104" s="106"/>
      <c r="V104" s="106">
        <v>2</v>
      </c>
      <c r="W104" s="106" t="s">
        <v>42</v>
      </c>
      <c r="X104" s="106"/>
      <c r="Y104" s="106">
        <f t="shared" si="12"/>
        <v>0.571428571428571</v>
      </c>
      <c r="Z104" s="106">
        <f t="shared" si="13"/>
        <v>0.571428571428571</v>
      </c>
      <c r="AA104" s="106" t="s">
        <v>53</v>
      </c>
      <c r="AB104" s="106" t="s">
        <v>53</v>
      </c>
      <c r="AC104" s="106" t="s">
        <v>53</v>
      </c>
      <c r="AD104" s="106" t="s">
        <v>59</v>
      </c>
      <c r="AE104" s="106" t="s">
        <v>53</v>
      </c>
      <c r="AF104" s="106" t="s">
        <v>53</v>
      </c>
      <c r="AG104" s="126"/>
    </row>
    <row r="105" ht="14.4" customHeight="1" spans="1:33">
      <c r="A105" s="106"/>
      <c r="B105" s="126">
        <v>12</v>
      </c>
      <c r="C105" s="126" t="s">
        <v>326</v>
      </c>
      <c r="D105" s="300">
        <v>22351113</v>
      </c>
      <c r="E105" s="126" t="s">
        <v>71</v>
      </c>
      <c r="F105" s="106"/>
      <c r="G105" s="106"/>
      <c r="H105" s="106"/>
      <c r="I105" s="106"/>
      <c r="J105" s="106"/>
      <c r="K105" s="106"/>
      <c r="L105" s="106"/>
      <c r="M105" s="106"/>
      <c r="N105" s="106"/>
      <c r="O105" s="106"/>
      <c r="P105" s="106"/>
      <c r="Q105" s="106"/>
      <c r="R105" s="106"/>
      <c r="S105" s="106"/>
      <c r="T105" s="106"/>
      <c r="U105" s="106"/>
      <c r="V105" s="106">
        <v>2</v>
      </c>
      <c r="W105" s="106" t="s">
        <v>42</v>
      </c>
      <c r="X105" s="106"/>
      <c r="Y105" s="106">
        <f t="shared" si="12"/>
        <v>0.571428571428571</v>
      </c>
      <c r="Z105" s="106">
        <f t="shared" si="13"/>
        <v>0.571428571428571</v>
      </c>
      <c r="AA105" s="106" t="s">
        <v>53</v>
      </c>
      <c r="AB105" s="106" t="s">
        <v>53</v>
      </c>
      <c r="AC105" s="106" t="s">
        <v>53</v>
      </c>
      <c r="AD105" s="106" t="s">
        <v>59</v>
      </c>
      <c r="AE105" s="106" t="s">
        <v>53</v>
      </c>
      <c r="AF105" s="106" t="s">
        <v>53</v>
      </c>
      <c r="AG105" s="126"/>
    </row>
    <row r="106" ht="14.4" customHeight="1" spans="1:33">
      <c r="A106" s="106"/>
      <c r="B106" s="126">
        <v>13</v>
      </c>
      <c r="C106" s="126" t="s">
        <v>327</v>
      </c>
      <c r="D106" s="300">
        <v>22351315</v>
      </c>
      <c r="E106" s="126" t="s">
        <v>71</v>
      </c>
      <c r="F106" s="106"/>
      <c r="G106" s="106"/>
      <c r="H106" s="106"/>
      <c r="I106" s="106"/>
      <c r="J106" s="106"/>
      <c r="K106" s="106"/>
      <c r="L106" s="106"/>
      <c r="M106" s="106"/>
      <c r="N106" s="106"/>
      <c r="O106" s="106"/>
      <c r="P106" s="106"/>
      <c r="Q106" s="106"/>
      <c r="R106" s="106"/>
      <c r="S106" s="106"/>
      <c r="T106" s="106"/>
      <c r="U106" s="106"/>
      <c r="V106" s="106">
        <v>2</v>
      </c>
      <c r="W106" s="106" t="s">
        <v>42</v>
      </c>
      <c r="X106" s="106"/>
      <c r="Y106" s="106">
        <f t="shared" si="12"/>
        <v>0.571428571428571</v>
      </c>
      <c r="Z106" s="106">
        <f t="shared" si="13"/>
        <v>0.571428571428571</v>
      </c>
      <c r="AA106" s="106" t="s">
        <v>53</v>
      </c>
      <c r="AB106" s="106" t="s">
        <v>53</v>
      </c>
      <c r="AC106" s="106" t="s">
        <v>53</v>
      </c>
      <c r="AD106" s="106" t="s">
        <v>59</v>
      </c>
      <c r="AE106" s="106" t="s">
        <v>53</v>
      </c>
      <c r="AF106" s="106" t="s">
        <v>53</v>
      </c>
      <c r="AG106" s="126"/>
    </row>
    <row r="107" ht="14.4" customHeight="1" spans="1:33">
      <c r="A107" s="106"/>
      <c r="B107" s="126">
        <v>14</v>
      </c>
      <c r="C107" s="126" t="s">
        <v>328</v>
      </c>
      <c r="D107" s="300">
        <v>22351235</v>
      </c>
      <c r="E107" s="126" t="s">
        <v>78</v>
      </c>
      <c r="F107" s="106"/>
      <c r="G107" s="106"/>
      <c r="H107" s="106"/>
      <c r="I107" s="106"/>
      <c r="J107" s="106"/>
      <c r="K107" s="106"/>
      <c r="L107" s="106"/>
      <c r="M107" s="106"/>
      <c r="N107" s="106"/>
      <c r="O107" s="106"/>
      <c r="P107" s="106"/>
      <c r="Q107" s="106"/>
      <c r="R107" s="106"/>
      <c r="S107" s="106"/>
      <c r="T107" s="106"/>
      <c r="U107" s="106"/>
      <c r="V107" s="106">
        <v>2</v>
      </c>
      <c r="W107" s="106" t="s">
        <v>42</v>
      </c>
      <c r="X107" s="106"/>
      <c r="Y107" s="106">
        <f t="shared" si="12"/>
        <v>0.571428571428571</v>
      </c>
      <c r="Z107" s="106">
        <f t="shared" si="13"/>
        <v>0.571428571428571</v>
      </c>
      <c r="AA107" s="106" t="s">
        <v>53</v>
      </c>
      <c r="AB107" s="106" t="s">
        <v>53</v>
      </c>
      <c r="AC107" s="106" t="s">
        <v>53</v>
      </c>
      <c r="AD107" s="106" t="s">
        <v>59</v>
      </c>
      <c r="AE107" s="106" t="s">
        <v>53</v>
      </c>
      <c r="AF107" s="106" t="s">
        <v>53</v>
      </c>
      <c r="AG107" s="126"/>
    </row>
    <row r="108" ht="14.4" customHeight="1" spans="1:33">
      <c r="A108" s="106"/>
      <c r="B108" s="126">
        <v>15</v>
      </c>
      <c r="C108" s="126" t="s">
        <v>329</v>
      </c>
      <c r="D108" s="300">
        <v>22351109</v>
      </c>
      <c r="E108" s="126" t="s">
        <v>78</v>
      </c>
      <c r="F108" s="106"/>
      <c r="G108" s="106"/>
      <c r="H108" s="106"/>
      <c r="I108" s="106"/>
      <c r="J108" s="106"/>
      <c r="K108" s="106"/>
      <c r="L108" s="106"/>
      <c r="M108" s="106"/>
      <c r="N108" s="106"/>
      <c r="O108" s="106"/>
      <c r="P108" s="106"/>
      <c r="Q108" s="106"/>
      <c r="R108" s="106"/>
      <c r="S108" s="106"/>
      <c r="T108" s="106"/>
      <c r="U108" s="106"/>
      <c r="V108" s="106"/>
      <c r="W108" s="106" t="s">
        <v>42</v>
      </c>
      <c r="X108" s="106"/>
      <c r="Y108" s="106"/>
      <c r="Z108" s="106"/>
      <c r="AA108" s="106" t="s">
        <v>53</v>
      </c>
      <c r="AB108" s="106" t="s">
        <v>53</v>
      </c>
      <c r="AC108" s="106" t="s">
        <v>53</v>
      </c>
      <c r="AD108" s="106" t="s">
        <v>59</v>
      </c>
      <c r="AE108" s="106" t="s">
        <v>53</v>
      </c>
      <c r="AF108" s="106" t="s">
        <v>53</v>
      </c>
      <c r="AG108" s="126"/>
    </row>
    <row r="109" ht="14.4" customHeight="1" spans="1:33">
      <c r="A109" s="106"/>
      <c r="B109" s="126">
        <v>16</v>
      </c>
      <c r="C109" s="126" t="s">
        <v>330</v>
      </c>
      <c r="D109" s="300">
        <v>22351020</v>
      </c>
      <c r="E109" s="126" t="s">
        <v>71</v>
      </c>
      <c r="F109" s="106"/>
      <c r="G109" s="106"/>
      <c r="H109" s="106"/>
      <c r="I109" s="106"/>
      <c r="J109" s="106"/>
      <c r="K109" s="106"/>
      <c r="L109" s="106"/>
      <c r="M109" s="106"/>
      <c r="N109" s="106"/>
      <c r="O109" s="106"/>
      <c r="P109" s="106"/>
      <c r="Q109" s="106"/>
      <c r="R109" s="106"/>
      <c r="S109" s="106"/>
      <c r="T109" s="106"/>
      <c r="U109" s="106"/>
      <c r="V109" s="106"/>
      <c r="W109" s="106" t="s">
        <v>42</v>
      </c>
      <c r="X109" s="106"/>
      <c r="Y109" s="106"/>
      <c r="Z109" s="106"/>
      <c r="AA109" s="106" t="s">
        <v>53</v>
      </c>
      <c r="AB109" s="106" t="s">
        <v>53</v>
      </c>
      <c r="AC109" s="106" t="s">
        <v>53</v>
      </c>
      <c r="AD109" s="106" t="s">
        <v>59</v>
      </c>
      <c r="AE109" s="106" t="s">
        <v>53</v>
      </c>
      <c r="AF109" s="106" t="s">
        <v>53</v>
      </c>
      <c r="AG109" s="126"/>
    </row>
    <row r="110" ht="14.4" customHeight="1" spans="1:33">
      <c r="A110" s="106"/>
      <c r="B110" s="126">
        <v>17</v>
      </c>
      <c r="C110" s="106" t="s">
        <v>331</v>
      </c>
      <c r="D110" s="300">
        <v>22351311</v>
      </c>
      <c r="E110" s="106" t="s">
        <v>63</v>
      </c>
      <c r="F110" s="106"/>
      <c r="G110" s="106" t="s">
        <v>151</v>
      </c>
      <c r="H110" s="106"/>
      <c r="I110" s="106"/>
      <c r="J110" s="106"/>
      <c r="K110" s="106"/>
      <c r="L110" s="106"/>
      <c r="M110" s="106"/>
      <c r="N110" s="106"/>
      <c r="O110" s="106"/>
      <c r="P110" s="106"/>
      <c r="Q110" s="106"/>
      <c r="R110" s="106"/>
      <c r="S110" s="106"/>
      <c r="T110" s="106"/>
      <c r="U110" s="106"/>
      <c r="V110" s="106"/>
      <c r="W110" s="106" t="s">
        <v>42</v>
      </c>
      <c r="X110" s="106"/>
      <c r="Y110" s="106"/>
      <c r="Z110" s="106"/>
      <c r="AA110" s="106" t="s">
        <v>53</v>
      </c>
      <c r="AB110" s="106" t="s">
        <v>53</v>
      </c>
      <c r="AC110" s="106" t="s">
        <v>53</v>
      </c>
      <c r="AD110" s="106" t="s">
        <v>59</v>
      </c>
      <c r="AE110" s="106" t="s">
        <v>53</v>
      </c>
      <c r="AF110" s="106" t="s">
        <v>53</v>
      </c>
      <c r="AG110" s="126"/>
    </row>
    <row r="111" ht="14.4" customHeight="1" spans="1:33">
      <c r="A111" s="106"/>
      <c r="B111" s="126">
        <v>18</v>
      </c>
      <c r="C111" s="126" t="s">
        <v>332</v>
      </c>
      <c r="D111" s="300">
        <v>22351078</v>
      </c>
      <c r="E111" s="126" t="s">
        <v>48</v>
      </c>
      <c r="F111" s="106"/>
      <c r="G111" s="106"/>
      <c r="H111" s="106"/>
      <c r="I111" s="106"/>
      <c r="J111" s="106"/>
      <c r="K111" s="106"/>
      <c r="L111" s="106"/>
      <c r="M111" s="106"/>
      <c r="N111" s="106"/>
      <c r="O111" s="106"/>
      <c r="P111" s="106"/>
      <c r="Q111" s="106"/>
      <c r="R111" s="106"/>
      <c r="S111" s="106"/>
      <c r="T111" s="106"/>
      <c r="U111" s="106"/>
      <c r="V111" s="106"/>
      <c r="W111" s="106" t="s">
        <v>42</v>
      </c>
      <c r="X111" s="106"/>
      <c r="Y111" s="106"/>
      <c r="Z111" s="106"/>
      <c r="AA111" s="106" t="s">
        <v>53</v>
      </c>
      <c r="AB111" s="106" t="s">
        <v>53</v>
      </c>
      <c r="AC111" s="106" t="s">
        <v>53</v>
      </c>
      <c r="AD111" s="106" t="s">
        <v>59</v>
      </c>
      <c r="AE111" s="106" t="s">
        <v>53</v>
      </c>
      <c r="AF111" s="106" t="s">
        <v>53</v>
      </c>
      <c r="AG111" s="126"/>
    </row>
    <row r="112" ht="14.4" customHeight="1" spans="1:33">
      <c r="A112" s="106"/>
      <c r="B112" s="126">
        <v>19</v>
      </c>
      <c r="C112" s="126" t="s">
        <v>333</v>
      </c>
      <c r="D112" s="300">
        <v>22351149</v>
      </c>
      <c r="E112" s="126" t="s">
        <v>78</v>
      </c>
      <c r="F112" s="106"/>
      <c r="G112" s="106"/>
      <c r="H112" s="106"/>
      <c r="I112" s="106"/>
      <c r="J112" s="106"/>
      <c r="K112" s="106"/>
      <c r="L112" s="106"/>
      <c r="M112" s="106"/>
      <c r="N112" s="106"/>
      <c r="O112" s="106"/>
      <c r="P112" s="106"/>
      <c r="Q112" s="106"/>
      <c r="R112" s="106"/>
      <c r="S112" s="106"/>
      <c r="T112" s="106"/>
      <c r="U112" s="106"/>
      <c r="V112" s="106"/>
      <c r="W112" s="106" t="s">
        <v>42</v>
      </c>
      <c r="X112" s="106"/>
      <c r="Y112" s="106"/>
      <c r="Z112" s="106"/>
      <c r="AA112" s="106" t="s">
        <v>53</v>
      </c>
      <c r="AB112" s="106" t="s">
        <v>53</v>
      </c>
      <c r="AC112" s="106" t="s">
        <v>53</v>
      </c>
      <c r="AD112" s="106" t="s">
        <v>59</v>
      </c>
      <c r="AE112" s="106" t="s">
        <v>53</v>
      </c>
      <c r="AF112" s="106" t="s">
        <v>53</v>
      </c>
      <c r="AG112" s="126"/>
    </row>
    <row r="113" ht="14.4" customHeight="1" spans="1:33">
      <c r="A113" s="106"/>
      <c r="B113" s="126">
        <v>20</v>
      </c>
      <c r="C113" s="126" t="s">
        <v>334</v>
      </c>
      <c r="D113" s="300">
        <v>22351180</v>
      </c>
      <c r="E113" s="126" t="s">
        <v>71</v>
      </c>
      <c r="F113" s="106"/>
      <c r="G113" s="106"/>
      <c r="H113" s="106"/>
      <c r="I113" s="106"/>
      <c r="J113" s="106"/>
      <c r="K113" s="106"/>
      <c r="L113" s="106"/>
      <c r="M113" s="106"/>
      <c r="N113" s="106"/>
      <c r="O113" s="106"/>
      <c r="P113" s="106"/>
      <c r="Q113" s="106"/>
      <c r="R113" s="106"/>
      <c r="S113" s="106"/>
      <c r="T113" s="106"/>
      <c r="U113" s="106"/>
      <c r="V113" s="106"/>
      <c r="W113" s="106" t="s">
        <v>42</v>
      </c>
      <c r="X113" s="106"/>
      <c r="Y113" s="106"/>
      <c r="Z113" s="106"/>
      <c r="AA113" s="106" t="s">
        <v>53</v>
      </c>
      <c r="AB113" s="106" t="s">
        <v>53</v>
      </c>
      <c r="AC113" s="106" t="s">
        <v>53</v>
      </c>
      <c r="AD113" s="106" t="s">
        <v>59</v>
      </c>
      <c r="AE113" s="106" t="s">
        <v>53</v>
      </c>
      <c r="AF113" s="106" t="s">
        <v>53</v>
      </c>
      <c r="AG113" s="126"/>
    </row>
    <row r="114" ht="14.4" customHeight="1" spans="1:33">
      <c r="A114" s="106"/>
      <c r="B114" s="126">
        <v>21</v>
      </c>
      <c r="C114" s="126" t="s">
        <v>335</v>
      </c>
      <c r="D114" s="300">
        <v>22351249</v>
      </c>
      <c r="E114" s="126" t="s">
        <v>71</v>
      </c>
      <c r="F114" s="106"/>
      <c r="G114" s="106"/>
      <c r="H114" s="106"/>
      <c r="I114" s="106"/>
      <c r="J114" s="106"/>
      <c r="K114" s="106"/>
      <c r="L114" s="106"/>
      <c r="M114" s="106"/>
      <c r="N114" s="106"/>
      <c r="O114" s="106"/>
      <c r="P114" s="106"/>
      <c r="Q114" s="106"/>
      <c r="R114" s="106"/>
      <c r="S114" s="106"/>
      <c r="T114" s="106"/>
      <c r="U114" s="106"/>
      <c r="V114" s="106"/>
      <c r="W114" s="106" t="s">
        <v>42</v>
      </c>
      <c r="X114" s="106"/>
      <c r="Y114" s="106"/>
      <c r="Z114" s="106"/>
      <c r="AA114" s="106" t="s">
        <v>53</v>
      </c>
      <c r="AB114" s="106" t="s">
        <v>53</v>
      </c>
      <c r="AC114" s="106" t="s">
        <v>53</v>
      </c>
      <c r="AD114" s="106" t="s">
        <v>59</v>
      </c>
      <c r="AE114" s="106" t="s">
        <v>53</v>
      </c>
      <c r="AF114" s="106" t="s">
        <v>53</v>
      </c>
      <c r="AG114" s="126"/>
    </row>
    <row r="115" ht="14.4" customHeight="1" spans="1:33">
      <c r="A115" s="106"/>
      <c r="B115" s="126">
        <v>22</v>
      </c>
      <c r="C115" s="126" t="s">
        <v>336</v>
      </c>
      <c r="D115" s="300">
        <v>22351007</v>
      </c>
      <c r="E115" s="126" t="s">
        <v>71</v>
      </c>
      <c r="F115" s="106"/>
      <c r="G115" s="106"/>
      <c r="H115" s="106"/>
      <c r="I115" s="106"/>
      <c r="J115" s="106"/>
      <c r="K115" s="106"/>
      <c r="L115" s="106"/>
      <c r="M115" s="106"/>
      <c r="N115" s="106"/>
      <c r="O115" s="106"/>
      <c r="P115" s="106"/>
      <c r="Q115" s="106"/>
      <c r="R115" s="106"/>
      <c r="S115" s="106"/>
      <c r="T115" s="106"/>
      <c r="U115" s="106"/>
      <c r="V115" s="106"/>
      <c r="W115" s="106" t="s">
        <v>42</v>
      </c>
      <c r="X115" s="106"/>
      <c r="Y115" s="106"/>
      <c r="Z115" s="106"/>
      <c r="AA115" s="106" t="s">
        <v>53</v>
      </c>
      <c r="AB115" s="106" t="s">
        <v>53</v>
      </c>
      <c r="AC115" s="106" t="s">
        <v>53</v>
      </c>
      <c r="AD115" s="106" t="s">
        <v>59</v>
      </c>
      <c r="AE115" s="106" t="s">
        <v>53</v>
      </c>
      <c r="AF115" s="106" t="s">
        <v>53</v>
      </c>
      <c r="AG115" s="126"/>
    </row>
    <row r="116" ht="14.4" customHeight="1" spans="1:33">
      <c r="A116" s="106"/>
      <c r="B116" s="126">
        <v>23</v>
      </c>
      <c r="C116" s="126" t="s">
        <v>337</v>
      </c>
      <c r="D116" s="300">
        <v>22351081</v>
      </c>
      <c r="E116" s="126" t="s">
        <v>71</v>
      </c>
      <c r="F116" s="106"/>
      <c r="G116" s="106"/>
      <c r="H116" s="106"/>
      <c r="I116" s="106"/>
      <c r="J116" s="106"/>
      <c r="K116" s="106"/>
      <c r="L116" s="106"/>
      <c r="M116" s="106"/>
      <c r="N116" s="106"/>
      <c r="O116" s="106"/>
      <c r="P116" s="106"/>
      <c r="Q116" s="106"/>
      <c r="R116" s="106"/>
      <c r="S116" s="106"/>
      <c r="T116" s="106"/>
      <c r="U116" s="106"/>
      <c r="V116" s="106"/>
      <c r="W116" s="106" t="s">
        <v>42</v>
      </c>
      <c r="X116" s="106"/>
      <c r="Y116" s="106"/>
      <c r="Z116" s="106"/>
      <c r="AA116" s="106" t="s">
        <v>53</v>
      </c>
      <c r="AB116" s="106" t="s">
        <v>53</v>
      </c>
      <c r="AC116" s="106" t="s">
        <v>53</v>
      </c>
      <c r="AD116" s="106" t="s">
        <v>59</v>
      </c>
      <c r="AE116" s="106" t="s">
        <v>53</v>
      </c>
      <c r="AF116" s="106" t="s">
        <v>53</v>
      </c>
      <c r="AG116" s="126"/>
    </row>
    <row r="117" ht="14.4" customHeight="1" spans="1:33">
      <c r="A117" s="106"/>
      <c r="B117" s="126">
        <v>24</v>
      </c>
      <c r="C117" s="126" t="s">
        <v>338</v>
      </c>
      <c r="D117" s="300">
        <v>22351030</v>
      </c>
      <c r="E117" s="126" t="s">
        <v>71</v>
      </c>
      <c r="F117" s="106"/>
      <c r="G117" s="106"/>
      <c r="H117" s="106"/>
      <c r="I117" s="106"/>
      <c r="J117" s="106"/>
      <c r="K117" s="106"/>
      <c r="L117" s="106"/>
      <c r="M117" s="106"/>
      <c r="N117" s="106"/>
      <c r="O117" s="106"/>
      <c r="P117" s="106"/>
      <c r="Q117" s="106"/>
      <c r="R117" s="106"/>
      <c r="S117" s="106"/>
      <c r="T117" s="106"/>
      <c r="U117" s="106"/>
      <c r="V117" s="106"/>
      <c r="W117" s="106" t="s">
        <v>42</v>
      </c>
      <c r="X117" s="106"/>
      <c r="Y117" s="106"/>
      <c r="Z117" s="106"/>
      <c r="AA117" s="106" t="s">
        <v>53</v>
      </c>
      <c r="AB117" s="106" t="s">
        <v>53</v>
      </c>
      <c r="AC117" s="106" t="s">
        <v>53</v>
      </c>
      <c r="AD117" s="106" t="s">
        <v>59</v>
      </c>
      <c r="AE117" s="106" t="s">
        <v>53</v>
      </c>
      <c r="AF117" s="106" t="s">
        <v>53</v>
      </c>
      <c r="AG117" s="126"/>
    </row>
    <row r="118" ht="14.4" customHeight="1" spans="1:33">
      <c r="A118" s="106"/>
      <c r="B118" s="126">
        <v>25</v>
      </c>
      <c r="C118" s="126" t="s">
        <v>339</v>
      </c>
      <c r="D118" s="300">
        <v>22351008</v>
      </c>
      <c r="E118" s="126" t="s">
        <v>71</v>
      </c>
      <c r="F118" s="106"/>
      <c r="G118" s="106"/>
      <c r="H118" s="106"/>
      <c r="I118" s="106"/>
      <c r="J118" s="106"/>
      <c r="K118" s="106"/>
      <c r="L118" s="106"/>
      <c r="M118" s="106"/>
      <c r="N118" s="106"/>
      <c r="O118" s="106"/>
      <c r="P118" s="106"/>
      <c r="Q118" s="106"/>
      <c r="R118" s="106"/>
      <c r="S118" s="106"/>
      <c r="T118" s="106"/>
      <c r="U118" s="106"/>
      <c r="V118" s="106"/>
      <c r="W118" s="106" t="s">
        <v>42</v>
      </c>
      <c r="X118" s="106"/>
      <c r="Y118" s="106"/>
      <c r="Z118" s="106"/>
      <c r="AA118" s="106" t="s">
        <v>53</v>
      </c>
      <c r="AB118" s="106" t="s">
        <v>53</v>
      </c>
      <c r="AC118" s="106" t="s">
        <v>53</v>
      </c>
      <c r="AD118" s="106" t="s">
        <v>59</v>
      </c>
      <c r="AE118" s="106" t="s">
        <v>53</v>
      </c>
      <c r="AF118" s="106" t="s">
        <v>53</v>
      </c>
      <c r="AG118" s="126"/>
    </row>
    <row r="119" ht="14.4" customHeight="1" spans="1:33">
      <c r="A119" s="106"/>
      <c r="B119" s="126">
        <v>26</v>
      </c>
      <c r="C119" s="126" t="s">
        <v>340</v>
      </c>
      <c r="D119" s="300">
        <v>22351168</v>
      </c>
      <c r="E119" s="126" t="s">
        <v>71</v>
      </c>
      <c r="F119" s="106"/>
      <c r="G119" s="106"/>
      <c r="H119" s="106"/>
      <c r="I119" s="106"/>
      <c r="J119" s="106"/>
      <c r="K119" s="106"/>
      <c r="L119" s="106"/>
      <c r="M119" s="106"/>
      <c r="N119" s="106"/>
      <c r="O119" s="106"/>
      <c r="P119" s="106"/>
      <c r="Q119" s="106"/>
      <c r="R119" s="106"/>
      <c r="S119" s="106"/>
      <c r="T119" s="106"/>
      <c r="U119" s="106"/>
      <c r="V119" s="106"/>
      <c r="W119" s="106" t="s">
        <v>42</v>
      </c>
      <c r="X119" s="106"/>
      <c r="Y119" s="106"/>
      <c r="Z119" s="106"/>
      <c r="AA119" s="106" t="s">
        <v>53</v>
      </c>
      <c r="AB119" s="106" t="s">
        <v>53</v>
      </c>
      <c r="AC119" s="106" t="s">
        <v>53</v>
      </c>
      <c r="AD119" s="106" t="s">
        <v>59</v>
      </c>
      <c r="AE119" s="106" t="s">
        <v>53</v>
      </c>
      <c r="AF119" s="106" t="s">
        <v>53</v>
      </c>
      <c r="AG119" s="126"/>
    </row>
    <row r="120" s="270" customFormat="1" ht="192" customHeight="1" spans="1:33">
      <c r="A120" s="277" t="s">
        <v>341</v>
      </c>
      <c r="B120" s="279">
        <v>1</v>
      </c>
      <c r="C120" s="279" t="s">
        <v>342</v>
      </c>
      <c r="D120" s="299">
        <v>22351226</v>
      </c>
      <c r="E120" s="277" t="s">
        <v>63</v>
      </c>
      <c r="F120" s="277"/>
      <c r="G120" s="277"/>
      <c r="H120" s="277"/>
      <c r="I120" s="277"/>
      <c r="J120" s="277"/>
      <c r="K120" s="277"/>
      <c r="L120" s="277"/>
      <c r="M120" s="277" t="s">
        <v>139</v>
      </c>
      <c r="N120" s="277"/>
      <c r="O120" s="277"/>
      <c r="P120" s="277"/>
      <c r="Q120" s="277">
        <v>30</v>
      </c>
      <c r="R120" s="277"/>
      <c r="S120" s="277">
        <v>20</v>
      </c>
      <c r="T120" s="277"/>
      <c r="U120" s="277">
        <v>30</v>
      </c>
      <c r="V120" s="277" t="s">
        <v>343</v>
      </c>
      <c r="W120" s="277"/>
      <c r="X120" s="277">
        <v>7.5</v>
      </c>
      <c r="Y120" s="277">
        <v>82</v>
      </c>
      <c r="Z120" s="277">
        <f t="shared" ref="Z120:Z150" si="14">X120+Y120*80/280</f>
        <v>30.9285714285714</v>
      </c>
      <c r="AA120" s="277" t="str">
        <f>IF(AND(_xlfn.RANK.EQ(X120,$X$120:$X$159,0)&lt;=12,X120&gt;0),"是","否")</f>
        <v>是</v>
      </c>
      <c r="AB120" s="277" t="str">
        <f t="shared" ref="AB120:AB127" si="15">IF(AND(_xlfn.RANK.EQ(Y120,$Y$120:$Y$159,0)&lt;=12,Y120&gt;0),"是","否")</f>
        <v>是</v>
      </c>
      <c r="AC120" s="277" t="str">
        <f t="shared" ref="AC120:AC126" si="16">IF(AND(_xlfn.RANK.EQ(Z120,$Z$120:$Z$159,0)&lt;=12,Z120&gt;0),"是","否")</f>
        <v>是</v>
      </c>
      <c r="AD120" s="277" t="s">
        <v>42</v>
      </c>
      <c r="AE120" s="277" t="str">
        <f t="shared" ref="AE120:AE150" si="17">IF(AD120="优秀","是","否")</f>
        <v>是</v>
      </c>
      <c r="AF120" s="277" t="str">
        <f t="shared" ref="AF120:AF150" si="18">IF(AND(AA120="是",AB120="是"),"是","否")</f>
        <v>是</v>
      </c>
      <c r="AG120" s="279"/>
    </row>
    <row r="121" s="270" customFormat="1" ht="14.4" customHeight="1" spans="1:33">
      <c r="A121" s="277"/>
      <c r="B121" s="279">
        <v>2</v>
      </c>
      <c r="C121" s="279" t="s">
        <v>344</v>
      </c>
      <c r="D121" s="299">
        <v>22351245</v>
      </c>
      <c r="E121" s="277" t="s">
        <v>63</v>
      </c>
      <c r="F121" s="277"/>
      <c r="G121" s="277"/>
      <c r="H121" s="277"/>
      <c r="I121" s="277" t="s">
        <v>52</v>
      </c>
      <c r="J121" s="277"/>
      <c r="K121" s="277"/>
      <c r="L121" s="277"/>
      <c r="M121" s="277"/>
      <c r="N121" s="277"/>
      <c r="O121" s="277"/>
      <c r="P121" s="277"/>
      <c r="Q121" s="277">
        <v>30</v>
      </c>
      <c r="R121" s="277"/>
      <c r="S121" s="277">
        <v>20</v>
      </c>
      <c r="T121" s="277"/>
      <c r="U121" s="277">
        <v>9.5</v>
      </c>
      <c r="V121" s="277"/>
      <c r="W121" s="277"/>
      <c r="X121" s="277">
        <v>10</v>
      </c>
      <c r="Y121" s="277">
        <v>59.5</v>
      </c>
      <c r="Z121" s="277">
        <f t="shared" si="14"/>
        <v>27</v>
      </c>
      <c r="AA121" s="277" t="str">
        <f>IF(AND(_xlfn.RANK.EQ(X121,$X$120:$X$159,0)&lt;=12,X121&gt;0),"是","否")</f>
        <v>是</v>
      </c>
      <c r="AB121" s="277" t="str">
        <f t="shared" si="15"/>
        <v>是</v>
      </c>
      <c r="AC121" s="277" t="str">
        <f t="shared" si="16"/>
        <v>是</v>
      </c>
      <c r="AD121" s="277" t="s">
        <v>42</v>
      </c>
      <c r="AE121" s="277" t="str">
        <f t="shared" si="17"/>
        <v>是</v>
      </c>
      <c r="AF121" s="277" t="str">
        <f t="shared" si="18"/>
        <v>是</v>
      </c>
      <c r="AG121" s="279"/>
    </row>
    <row r="122" ht="14.4" customHeight="1" spans="1:33">
      <c r="A122" s="106"/>
      <c r="B122" s="126">
        <v>3</v>
      </c>
      <c r="C122" s="126" t="s">
        <v>345</v>
      </c>
      <c r="D122" s="300">
        <v>22351200</v>
      </c>
      <c r="E122" s="106" t="s">
        <v>71</v>
      </c>
      <c r="F122" s="106"/>
      <c r="G122" s="106"/>
      <c r="H122" s="106"/>
      <c r="I122" s="126"/>
      <c r="J122" s="106" t="s">
        <v>52</v>
      </c>
      <c r="K122" s="106"/>
      <c r="L122" s="106"/>
      <c r="M122" s="106"/>
      <c r="N122" s="106"/>
      <c r="O122" s="106"/>
      <c r="P122" s="106"/>
      <c r="Q122" s="106">
        <v>30</v>
      </c>
      <c r="R122" s="106"/>
      <c r="S122" s="106">
        <v>20</v>
      </c>
      <c r="T122" s="106"/>
      <c r="U122" s="106">
        <v>30</v>
      </c>
      <c r="V122" s="106"/>
      <c r="W122" s="106"/>
      <c r="X122" s="106">
        <v>4</v>
      </c>
      <c r="Y122" s="106">
        <v>80</v>
      </c>
      <c r="Z122" s="106">
        <f t="shared" si="14"/>
        <v>26.8571428571429</v>
      </c>
      <c r="AA122" s="106" t="s">
        <v>43</v>
      </c>
      <c r="AB122" s="106" t="str">
        <f t="shared" si="15"/>
        <v>是</v>
      </c>
      <c r="AC122" s="106" t="str">
        <f t="shared" si="16"/>
        <v>是</v>
      </c>
      <c r="AD122" s="106" t="s">
        <v>42</v>
      </c>
      <c r="AE122" s="106" t="str">
        <f t="shared" si="17"/>
        <v>是</v>
      </c>
      <c r="AF122" s="106" t="str">
        <f t="shared" si="18"/>
        <v>是</v>
      </c>
      <c r="AG122" s="126"/>
    </row>
    <row r="123" ht="48" customHeight="1" spans="1:33">
      <c r="A123" s="106"/>
      <c r="B123" s="126">
        <v>4</v>
      </c>
      <c r="C123" s="126" t="s">
        <v>346</v>
      </c>
      <c r="D123" s="300">
        <v>22351274</v>
      </c>
      <c r="E123" s="106" t="s">
        <v>63</v>
      </c>
      <c r="F123" s="106"/>
      <c r="G123" s="106"/>
      <c r="H123" s="106"/>
      <c r="I123" s="106"/>
      <c r="J123" s="106" t="s">
        <v>347</v>
      </c>
      <c r="K123" s="106"/>
      <c r="L123" s="106"/>
      <c r="M123" s="106"/>
      <c r="N123" s="106"/>
      <c r="O123" s="106"/>
      <c r="P123" s="106"/>
      <c r="Q123" s="106">
        <v>32</v>
      </c>
      <c r="R123" s="106"/>
      <c r="S123" s="106">
        <v>20</v>
      </c>
      <c r="T123" s="106"/>
      <c r="U123" s="106">
        <v>30</v>
      </c>
      <c r="V123" s="106" t="s">
        <v>348</v>
      </c>
      <c r="W123" s="106"/>
      <c r="X123" s="106">
        <v>1.6</v>
      </c>
      <c r="Y123" s="106">
        <v>86</v>
      </c>
      <c r="Z123" s="106">
        <f t="shared" si="14"/>
        <v>26.1714285714286</v>
      </c>
      <c r="AA123" s="106" t="s">
        <v>43</v>
      </c>
      <c r="AB123" s="106" t="str">
        <f t="shared" si="15"/>
        <v>是</v>
      </c>
      <c r="AC123" s="106" t="str">
        <f t="shared" si="16"/>
        <v>是</v>
      </c>
      <c r="AD123" s="106" t="s">
        <v>42</v>
      </c>
      <c r="AE123" s="106" t="str">
        <f t="shared" si="17"/>
        <v>是</v>
      </c>
      <c r="AF123" s="106" t="str">
        <f t="shared" si="18"/>
        <v>是</v>
      </c>
      <c r="AG123" s="126"/>
    </row>
    <row r="124" ht="14.4" customHeight="1" spans="1:33">
      <c r="A124" s="106"/>
      <c r="B124" s="126">
        <v>5</v>
      </c>
      <c r="C124" s="126" t="s">
        <v>349</v>
      </c>
      <c r="D124" s="300">
        <v>22351337</v>
      </c>
      <c r="E124" s="106" t="s">
        <v>71</v>
      </c>
      <c r="F124" s="106"/>
      <c r="G124" s="106"/>
      <c r="H124" s="106" t="s">
        <v>52</v>
      </c>
      <c r="I124" s="106"/>
      <c r="J124" s="106"/>
      <c r="K124" s="106"/>
      <c r="L124" s="106"/>
      <c r="M124" s="106"/>
      <c r="N124" s="106"/>
      <c r="O124" s="106"/>
      <c r="P124" s="106"/>
      <c r="Q124" s="106">
        <v>0</v>
      </c>
      <c r="R124" s="106"/>
      <c r="S124" s="106">
        <v>0</v>
      </c>
      <c r="T124" s="106"/>
      <c r="U124" s="106">
        <v>0</v>
      </c>
      <c r="V124" s="106"/>
      <c r="W124" s="106"/>
      <c r="X124" s="106">
        <v>25</v>
      </c>
      <c r="Y124" s="106">
        <v>0</v>
      </c>
      <c r="Z124" s="106">
        <f t="shared" si="14"/>
        <v>25</v>
      </c>
      <c r="AA124" s="106" t="str">
        <f>IF(AND(_xlfn.RANK.EQ(X124,$X$120:$X$159,0)&lt;=12,X124&gt;0),"是","否")</f>
        <v>是</v>
      </c>
      <c r="AB124" s="106" t="str">
        <f t="shared" si="15"/>
        <v>否</v>
      </c>
      <c r="AC124" s="106" t="str">
        <f t="shared" si="16"/>
        <v>是</v>
      </c>
      <c r="AD124" s="106" t="s">
        <v>42</v>
      </c>
      <c r="AE124" s="106" t="str">
        <f t="shared" si="17"/>
        <v>是</v>
      </c>
      <c r="AF124" s="106" t="str">
        <f t="shared" si="18"/>
        <v>否</v>
      </c>
      <c r="AG124" s="126"/>
    </row>
    <row r="125" ht="48" customHeight="1" spans="1:33">
      <c r="A125" s="106"/>
      <c r="B125" s="126">
        <v>6</v>
      </c>
      <c r="C125" s="126" t="s">
        <v>350</v>
      </c>
      <c r="D125" s="300">
        <v>22351154</v>
      </c>
      <c r="E125" s="106" t="s">
        <v>63</v>
      </c>
      <c r="F125" s="106"/>
      <c r="G125" s="106"/>
      <c r="H125" s="106"/>
      <c r="I125" s="106" t="s">
        <v>351</v>
      </c>
      <c r="J125" s="106"/>
      <c r="K125" s="106"/>
      <c r="L125" s="106"/>
      <c r="M125" s="106"/>
      <c r="N125" s="106"/>
      <c r="O125" s="106"/>
      <c r="P125" s="106"/>
      <c r="Q125" s="106">
        <v>30</v>
      </c>
      <c r="R125" s="106"/>
      <c r="S125" s="106">
        <v>20</v>
      </c>
      <c r="T125" s="106"/>
      <c r="U125" s="106">
        <v>30</v>
      </c>
      <c r="V125" s="106" t="s">
        <v>352</v>
      </c>
      <c r="W125" s="106"/>
      <c r="X125" s="106">
        <v>1</v>
      </c>
      <c r="Y125" s="106">
        <v>84</v>
      </c>
      <c r="Z125" s="106">
        <f t="shared" si="14"/>
        <v>25</v>
      </c>
      <c r="AA125" s="106" t="s">
        <v>43</v>
      </c>
      <c r="AB125" s="106" t="str">
        <f t="shared" si="15"/>
        <v>是</v>
      </c>
      <c r="AC125" s="106" t="str">
        <f t="shared" si="16"/>
        <v>是</v>
      </c>
      <c r="AD125" s="106" t="s">
        <v>42</v>
      </c>
      <c r="AE125" s="106" t="str">
        <f t="shared" si="17"/>
        <v>是</v>
      </c>
      <c r="AF125" s="106" t="str">
        <f t="shared" si="18"/>
        <v>是</v>
      </c>
      <c r="AG125" s="126"/>
    </row>
    <row r="126" ht="36" customHeight="1" spans="1:33">
      <c r="A126" s="106"/>
      <c r="B126" s="126">
        <v>7</v>
      </c>
      <c r="C126" s="126" t="s">
        <v>353</v>
      </c>
      <c r="D126" s="300">
        <v>22351091</v>
      </c>
      <c r="E126" s="106" t="s">
        <v>48</v>
      </c>
      <c r="F126" s="106"/>
      <c r="G126" s="106"/>
      <c r="H126" s="106"/>
      <c r="I126" s="106"/>
      <c r="J126" s="106"/>
      <c r="K126" s="106"/>
      <c r="L126" s="106"/>
      <c r="M126" s="106"/>
      <c r="N126" s="106"/>
      <c r="O126" s="106"/>
      <c r="P126" s="106"/>
      <c r="Q126" s="106">
        <v>30</v>
      </c>
      <c r="R126" s="106"/>
      <c r="S126" s="106">
        <v>20</v>
      </c>
      <c r="T126" s="106"/>
      <c r="U126" s="106">
        <v>30</v>
      </c>
      <c r="V126" s="106" t="s">
        <v>354</v>
      </c>
      <c r="W126" s="106"/>
      <c r="X126" s="106">
        <v>0</v>
      </c>
      <c r="Y126" s="106">
        <v>85</v>
      </c>
      <c r="Z126" s="106">
        <f t="shared" si="14"/>
        <v>24.2857142857143</v>
      </c>
      <c r="AA126" s="106" t="str">
        <f t="shared" ref="AA126:AA150" si="19">IF(AND(_xlfn.RANK.EQ(X126,$X$120:$X$159,0)&lt;=12,X126&gt;0),"是","否")</f>
        <v>否</v>
      </c>
      <c r="AB126" s="106" t="str">
        <f t="shared" si="15"/>
        <v>是</v>
      </c>
      <c r="AC126" s="106" t="str">
        <f t="shared" si="16"/>
        <v>是</v>
      </c>
      <c r="AD126" s="106" t="s">
        <v>42</v>
      </c>
      <c r="AE126" s="106" t="str">
        <f t="shared" si="17"/>
        <v>是</v>
      </c>
      <c r="AF126" s="106" t="str">
        <f t="shared" si="18"/>
        <v>否</v>
      </c>
      <c r="AG126" s="126"/>
    </row>
    <row r="127" ht="192" customHeight="1" spans="1:33">
      <c r="A127" s="106"/>
      <c r="B127" s="126">
        <v>8</v>
      </c>
      <c r="C127" s="126" t="s">
        <v>355</v>
      </c>
      <c r="D127" s="300">
        <v>22351257</v>
      </c>
      <c r="E127" s="106" t="s">
        <v>63</v>
      </c>
      <c r="F127" s="106"/>
      <c r="G127" s="106"/>
      <c r="H127" s="106"/>
      <c r="I127" s="106"/>
      <c r="J127" s="106"/>
      <c r="K127" s="106"/>
      <c r="L127" s="106"/>
      <c r="M127" s="106"/>
      <c r="N127" s="106"/>
      <c r="O127" s="106"/>
      <c r="P127" s="106"/>
      <c r="Q127" s="106">
        <v>5</v>
      </c>
      <c r="R127" s="106"/>
      <c r="S127" s="106">
        <v>10</v>
      </c>
      <c r="T127" s="106"/>
      <c r="U127" s="106">
        <v>30</v>
      </c>
      <c r="V127" s="106" t="s">
        <v>356</v>
      </c>
      <c r="W127" s="106"/>
      <c r="X127" s="106">
        <v>0</v>
      </c>
      <c r="Y127" s="106">
        <v>50</v>
      </c>
      <c r="Z127" s="106">
        <f t="shared" si="14"/>
        <v>14.2857142857143</v>
      </c>
      <c r="AA127" s="106" t="str">
        <f t="shared" si="19"/>
        <v>否</v>
      </c>
      <c r="AB127" s="106" t="str">
        <f t="shared" si="15"/>
        <v>是</v>
      </c>
      <c r="AC127" s="106" t="s">
        <v>43</v>
      </c>
      <c r="AD127" s="106" t="s">
        <v>42</v>
      </c>
      <c r="AE127" s="106" t="str">
        <f t="shared" si="17"/>
        <v>是</v>
      </c>
      <c r="AF127" s="106" t="str">
        <f t="shared" si="18"/>
        <v>否</v>
      </c>
      <c r="AG127" s="126"/>
    </row>
    <row r="128" ht="14.4" customHeight="1" spans="1:33">
      <c r="A128" s="106"/>
      <c r="B128" s="126">
        <v>9</v>
      </c>
      <c r="C128" s="126" t="s">
        <v>357</v>
      </c>
      <c r="D128" s="300">
        <v>22351130</v>
      </c>
      <c r="E128" s="106" t="s">
        <v>63</v>
      </c>
      <c r="F128" s="106"/>
      <c r="G128" s="106"/>
      <c r="H128" s="106" t="s">
        <v>108</v>
      </c>
      <c r="I128" s="106"/>
      <c r="J128" s="106"/>
      <c r="K128" s="106"/>
      <c r="L128" s="106"/>
      <c r="M128" s="106"/>
      <c r="N128" s="106"/>
      <c r="O128" s="106"/>
      <c r="P128" s="106"/>
      <c r="Q128" s="106">
        <v>0</v>
      </c>
      <c r="R128" s="106"/>
      <c r="S128" s="106">
        <v>10</v>
      </c>
      <c r="T128" s="106"/>
      <c r="U128" s="106">
        <v>0</v>
      </c>
      <c r="V128" s="106"/>
      <c r="W128" s="106"/>
      <c r="X128" s="106">
        <v>10</v>
      </c>
      <c r="Y128" s="106">
        <v>10</v>
      </c>
      <c r="Z128" s="106">
        <f t="shared" si="14"/>
        <v>12.8571428571429</v>
      </c>
      <c r="AA128" s="106" t="str">
        <f t="shared" si="19"/>
        <v>是</v>
      </c>
      <c r="AB128" s="106" t="s">
        <v>43</v>
      </c>
      <c r="AC128" s="106" t="s">
        <v>43</v>
      </c>
      <c r="AD128" s="106" t="s">
        <v>42</v>
      </c>
      <c r="AE128" s="106" t="str">
        <f t="shared" si="17"/>
        <v>是</v>
      </c>
      <c r="AF128" s="106" t="str">
        <f t="shared" si="18"/>
        <v>是</v>
      </c>
      <c r="AG128" s="126"/>
    </row>
    <row r="129" ht="24" customHeight="1" spans="1:33">
      <c r="A129" s="106"/>
      <c r="B129" s="126">
        <v>10</v>
      </c>
      <c r="C129" s="126" t="s">
        <v>358</v>
      </c>
      <c r="D129" s="300">
        <v>22351217</v>
      </c>
      <c r="E129" s="106" t="s">
        <v>63</v>
      </c>
      <c r="F129" s="106"/>
      <c r="G129" s="106"/>
      <c r="H129" s="106"/>
      <c r="I129" s="106" t="s">
        <v>359</v>
      </c>
      <c r="J129" s="106"/>
      <c r="K129" s="106"/>
      <c r="L129" s="106"/>
      <c r="M129" s="106"/>
      <c r="N129" s="106"/>
      <c r="O129" s="106"/>
      <c r="P129" s="106"/>
      <c r="Q129" s="106">
        <v>0</v>
      </c>
      <c r="R129" s="106"/>
      <c r="S129" s="106">
        <v>0</v>
      </c>
      <c r="T129" s="106"/>
      <c r="U129" s="106">
        <v>0</v>
      </c>
      <c r="V129" s="106"/>
      <c r="W129" s="106"/>
      <c r="X129" s="106">
        <v>11.2</v>
      </c>
      <c r="Y129" s="106">
        <v>0</v>
      </c>
      <c r="Z129" s="106">
        <f t="shared" si="14"/>
        <v>11.2</v>
      </c>
      <c r="AA129" s="106" t="str">
        <f t="shared" si="19"/>
        <v>是</v>
      </c>
      <c r="AB129" s="106" t="str">
        <f t="shared" ref="AB129:AB150" si="20">IF(AND(_xlfn.RANK.EQ(Y129,$Y$120:$Y$159,0)&lt;=12,Y129&gt;0),"是","否")</f>
        <v>否</v>
      </c>
      <c r="AC129" s="106" t="s">
        <v>43</v>
      </c>
      <c r="AD129" s="106" t="s">
        <v>42</v>
      </c>
      <c r="AE129" s="106" t="str">
        <f t="shared" si="17"/>
        <v>是</v>
      </c>
      <c r="AF129" s="106" t="str">
        <f t="shared" si="18"/>
        <v>否</v>
      </c>
      <c r="AG129" s="126"/>
    </row>
    <row r="130" ht="48" customHeight="1" spans="1:33">
      <c r="A130" s="106"/>
      <c r="B130" s="126">
        <v>11</v>
      </c>
      <c r="C130" s="126" t="s">
        <v>360</v>
      </c>
      <c r="D130" s="300">
        <v>22351242</v>
      </c>
      <c r="E130" s="106" t="s">
        <v>78</v>
      </c>
      <c r="F130" s="106"/>
      <c r="G130" s="106"/>
      <c r="H130" s="106"/>
      <c r="I130" s="106"/>
      <c r="J130" s="106"/>
      <c r="K130" s="106"/>
      <c r="L130" s="106"/>
      <c r="M130" s="106"/>
      <c r="N130" s="106" t="s">
        <v>361</v>
      </c>
      <c r="O130" s="106"/>
      <c r="P130" s="106"/>
      <c r="Q130" s="106">
        <v>0</v>
      </c>
      <c r="R130" s="106"/>
      <c r="S130" s="106">
        <v>0</v>
      </c>
      <c r="T130" s="106"/>
      <c r="U130" s="106">
        <v>0</v>
      </c>
      <c r="V130" s="106"/>
      <c r="W130" s="126"/>
      <c r="X130" s="106">
        <v>7</v>
      </c>
      <c r="Y130" s="106">
        <v>0</v>
      </c>
      <c r="Z130" s="106">
        <f t="shared" si="14"/>
        <v>7</v>
      </c>
      <c r="AA130" s="106" t="str">
        <f t="shared" si="19"/>
        <v>是</v>
      </c>
      <c r="AB130" s="106" t="str">
        <f t="shared" si="20"/>
        <v>否</v>
      </c>
      <c r="AC130" s="106" t="s">
        <v>43</v>
      </c>
      <c r="AD130" s="106" t="s">
        <v>42</v>
      </c>
      <c r="AE130" s="106" t="str">
        <f t="shared" si="17"/>
        <v>是</v>
      </c>
      <c r="AF130" s="106" t="str">
        <f t="shared" si="18"/>
        <v>否</v>
      </c>
      <c r="AG130" s="126"/>
    </row>
    <row r="131" ht="14.4" customHeight="1" spans="1:33">
      <c r="A131" s="106"/>
      <c r="B131" s="126">
        <v>12</v>
      </c>
      <c r="C131" s="126" t="s">
        <v>362</v>
      </c>
      <c r="D131" s="300">
        <v>22351324</v>
      </c>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f t="shared" si="14"/>
        <v>0</v>
      </c>
      <c r="AA131" s="106" t="str">
        <f t="shared" si="19"/>
        <v>否</v>
      </c>
      <c r="AB131" s="106" t="str">
        <f t="shared" si="20"/>
        <v>否</v>
      </c>
      <c r="AC131" s="106" t="str">
        <f t="shared" ref="AC131:AC150" si="21">IF(AND(_xlfn.RANK.EQ(Z131,$Z$120:$Z$159,0)&lt;=12,Z131&gt;0),"是","否")</f>
        <v>否</v>
      </c>
      <c r="AD131" s="106" t="s">
        <v>59</v>
      </c>
      <c r="AE131" s="106" t="str">
        <f t="shared" si="17"/>
        <v>否</v>
      </c>
      <c r="AF131" s="106" t="str">
        <f t="shared" si="18"/>
        <v>否</v>
      </c>
      <c r="AG131" s="126"/>
    </row>
    <row r="132" ht="14.4" customHeight="1" spans="1:33">
      <c r="A132" s="106"/>
      <c r="B132" s="126">
        <v>13</v>
      </c>
      <c r="C132" s="126" t="s">
        <v>363</v>
      </c>
      <c r="D132" s="300">
        <v>22351051</v>
      </c>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f t="shared" si="14"/>
        <v>0</v>
      </c>
      <c r="AA132" s="106" t="str">
        <f t="shared" si="19"/>
        <v>否</v>
      </c>
      <c r="AB132" s="106" t="str">
        <f t="shared" si="20"/>
        <v>否</v>
      </c>
      <c r="AC132" s="106" t="str">
        <f t="shared" si="21"/>
        <v>否</v>
      </c>
      <c r="AD132" s="106" t="s">
        <v>59</v>
      </c>
      <c r="AE132" s="106" t="str">
        <f t="shared" si="17"/>
        <v>否</v>
      </c>
      <c r="AF132" s="106" t="str">
        <f t="shared" si="18"/>
        <v>否</v>
      </c>
      <c r="AG132" s="126"/>
    </row>
    <row r="133" ht="14.4" customHeight="1" spans="1:33">
      <c r="A133" s="106"/>
      <c r="B133" s="126">
        <v>14</v>
      </c>
      <c r="C133" s="126" t="s">
        <v>364</v>
      </c>
      <c r="D133" s="300">
        <v>22351252</v>
      </c>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f t="shared" si="14"/>
        <v>0</v>
      </c>
      <c r="AA133" s="106" t="str">
        <f t="shared" si="19"/>
        <v>否</v>
      </c>
      <c r="AB133" s="106" t="str">
        <f t="shared" si="20"/>
        <v>否</v>
      </c>
      <c r="AC133" s="106" t="str">
        <f t="shared" si="21"/>
        <v>否</v>
      </c>
      <c r="AD133" s="106" t="s">
        <v>59</v>
      </c>
      <c r="AE133" s="106" t="str">
        <f t="shared" si="17"/>
        <v>否</v>
      </c>
      <c r="AF133" s="106" t="str">
        <f t="shared" si="18"/>
        <v>否</v>
      </c>
      <c r="AG133" s="126"/>
    </row>
    <row r="134" ht="14.4" customHeight="1" spans="1:33">
      <c r="A134" s="106"/>
      <c r="B134" s="126">
        <v>15</v>
      </c>
      <c r="C134" s="126" t="s">
        <v>365</v>
      </c>
      <c r="D134" s="300">
        <v>22351174</v>
      </c>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f t="shared" si="14"/>
        <v>0</v>
      </c>
      <c r="AA134" s="106" t="str">
        <f t="shared" si="19"/>
        <v>否</v>
      </c>
      <c r="AB134" s="106" t="str">
        <f t="shared" si="20"/>
        <v>否</v>
      </c>
      <c r="AC134" s="106" t="str">
        <f t="shared" si="21"/>
        <v>否</v>
      </c>
      <c r="AD134" s="106" t="s">
        <v>59</v>
      </c>
      <c r="AE134" s="106" t="str">
        <f t="shared" si="17"/>
        <v>否</v>
      </c>
      <c r="AF134" s="106" t="str">
        <f t="shared" si="18"/>
        <v>否</v>
      </c>
      <c r="AG134" s="126"/>
    </row>
    <row r="135" ht="14.4" customHeight="1" spans="1:33">
      <c r="A135" s="106"/>
      <c r="B135" s="126">
        <v>16</v>
      </c>
      <c r="C135" s="126" t="s">
        <v>366</v>
      </c>
      <c r="D135" s="300">
        <v>22351309</v>
      </c>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f t="shared" si="14"/>
        <v>0</v>
      </c>
      <c r="AA135" s="106" t="str">
        <f t="shared" si="19"/>
        <v>否</v>
      </c>
      <c r="AB135" s="106" t="str">
        <f t="shared" si="20"/>
        <v>否</v>
      </c>
      <c r="AC135" s="106" t="str">
        <f t="shared" si="21"/>
        <v>否</v>
      </c>
      <c r="AD135" s="106" t="s">
        <v>59</v>
      </c>
      <c r="AE135" s="106" t="str">
        <f t="shared" si="17"/>
        <v>否</v>
      </c>
      <c r="AF135" s="106" t="str">
        <f t="shared" si="18"/>
        <v>否</v>
      </c>
      <c r="AG135" s="126"/>
    </row>
    <row r="136" ht="14.4" customHeight="1" spans="1:33">
      <c r="A136" s="106"/>
      <c r="B136" s="126">
        <v>17</v>
      </c>
      <c r="C136" s="126" t="s">
        <v>367</v>
      </c>
      <c r="D136" s="300">
        <v>22351093</v>
      </c>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f t="shared" si="14"/>
        <v>0</v>
      </c>
      <c r="AA136" s="106" t="str">
        <f t="shared" si="19"/>
        <v>否</v>
      </c>
      <c r="AB136" s="106" t="str">
        <f t="shared" si="20"/>
        <v>否</v>
      </c>
      <c r="AC136" s="106" t="str">
        <f t="shared" si="21"/>
        <v>否</v>
      </c>
      <c r="AD136" s="106" t="s">
        <v>59</v>
      </c>
      <c r="AE136" s="106" t="str">
        <f t="shared" si="17"/>
        <v>否</v>
      </c>
      <c r="AF136" s="106" t="str">
        <f t="shared" si="18"/>
        <v>否</v>
      </c>
      <c r="AG136" s="126"/>
    </row>
    <row r="137" ht="14.4" customHeight="1" spans="1:33">
      <c r="A137" s="106"/>
      <c r="B137" s="126">
        <v>18</v>
      </c>
      <c r="C137" s="126" t="s">
        <v>368</v>
      </c>
      <c r="D137" s="300">
        <v>22351067</v>
      </c>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f t="shared" si="14"/>
        <v>0</v>
      </c>
      <c r="AA137" s="106" t="str">
        <f t="shared" si="19"/>
        <v>否</v>
      </c>
      <c r="AB137" s="106" t="str">
        <f t="shared" si="20"/>
        <v>否</v>
      </c>
      <c r="AC137" s="106" t="str">
        <f t="shared" si="21"/>
        <v>否</v>
      </c>
      <c r="AD137" s="106" t="s">
        <v>59</v>
      </c>
      <c r="AE137" s="106" t="str">
        <f t="shared" si="17"/>
        <v>否</v>
      </c>
      <c r="AF137" s="106" t="str">
        <f t="shared" si="18"/>
        <v>否</v>
      </c>
      <c r="AG137" s="126"/>
    </row>
    <row r="138" ht="14.4" customHeight="1" spans="1:33">
      <c r="A138" s="106"/>
      <c r="B138" s="126">
        <v>19</v>
      </c>
      <c r="C138" s="126" t="s">
        <v>369</v>
      </c>
      <c r="D138" s="300">
        <v>22351191</v>
      </c>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f t="shared" si="14"/>
        <v>0</v>
      </c>
      <c r="AA138" s="106" t="str">
        <f t="shared" si="19"/>
        <v>否</v>
      </c>
      <c r="AB138" s="106" t="str">
        <f t="shared" si="20"/>
        <v>否</v>
      </c>
      <c r="AC138" s="106" t="str">
        <f t="shared" si="21"/>
        <v>否</v>
      </c>
      <c r="AD138" s="106" t="s">
        <v>59</v>
      </c>
      <c r="AE138" s="106" t="str">
        <f t="shared" si="17"/>
        <v>否</v>
      </c>
      <c r="AF138" s="106" t="str">
        <f t="shared" si="18"/>
        <v>否</v>
      </c>
      <c r="AG138" s="126"/>
    </row>
    <row r="139" ht="14.4" customHeight="1" spans="1:33">
      <c r="A139" s="106"/>
      <c r="B139" s="126">
        <v>20</v>
      </c>
      <c r="C139" s="126" t="s">
        <v>370</v>
      </c>
      <c r="D139" s="300">
        <v>22351332</v>
      </c>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f t="shared" si="14"/>
        <v>0</v>
      </c>
      <c r="AA139" s="106" t="str">
        <f t="shared" si="19"/>
        <v>否</v>
      </c>
      <c r="AB139" s="106" t="str">
        <f t="shared" si="20"/>
        <v>否</v>
      </c>
      <c r="AC139" s="106" t="str">
        <f t="shared" si="21"/>
        <v>否</v>
      </c>
      <c r="AD139" s="106" t="s">
        <v>59</v>
      </c>
      <c r="AE139" s="106" t="str">
        <f t="shared" si="17"/>
        <v>否</v>
      </c>
      <c r="AF139" s="106" t="str">
        <f t="shared" si="18"/>
        <v>否</v>
      </c>
      <c r="AG139" s="126"/>
    </row>
    <row r="140" ht="14.4" customHeight="1" spans="1:33">
      <c r="A140" s="106"/>
      <c r="B140" s="126">
        <v>21</v>
      </c>
      <c r="C140" s="126" t="s">
        <v>371</v>
      </c>
      <c r="D140" s="300">
        <v>22351279</v>
      </c>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f t="shared" si="14"/>
        <v>0</v>
      </c>
      <c r="AA140" s="106" t="str">
        <f t="shared" si="19"/>
        <v>否</v>
      </c>
      <c r="AB140" s="106" t="str">
        <f t="shared" si="20"/>
        <v>否</v>
      </c>
      <c r="AC140" s="106" t="str">
        <f t="shared" si="21"/>
        <v>否</v>
      </c>
      <c r="AD140" s="106" t="s">
        <v>59</v>
      </c>
      <c r="AE140" s="106" t="str">
        <f t="shared" si="17"/>
        <v>否</v>
      </c>
      <c r="AF140" s="106" t="str">
        <f t="shared" si="18"/>
        <v>否</v>
      </c>
      <c r="AG140" s="126"/>
    </row>
    <row r="141" ht="14.4" customHeight="1" spans="1:33">
      <c r="A141" s="106"/>
      <c r="B141" s="126">
        <v>22</v>
      </c>
      <c r="C141" s="126" t="s">
        <v>372</v>
      </c>
      <c r="D141" s="300">
        <v>22351326</v>
      </c>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f t="shared" si="14"/>
        <v>0</v>
      </c>
      <c r="AA141" s="106" t="str">
        <f t="shared" si="19"/>
        <v>否</v>
      </c>
      <c r="AB141" s="106" t="str">
        <f t="shared" si="20"/>
        <v>否</v>
      </c>
      <c r="AC141" s="106" t="str">
        <f t="shared" si="21"/>
        <v>否</v>
      </c>
      <c r="AD141" s="106" t="s">
        <v>59</v>
      </c>
      <c r="AE141" s="106" t="str">
        <f t="shared" si="17"/>
        <v>否</v>
      </c>
      <c r="AF141" s="106" t="str">
        <f t="shared" si="18"/>
        <v>否</v>
      </c>
      <c r="AG141" s="126"/>
    </row>
    <row r="142" ht="14.4" customHeight="1" spans="1:33">
      <c r="A142" s="106"/>
      <c r="B142" s="126">
        <v>23</v>
      </c>
      <c r="C142" s="126" t="s">
        <v>373</v>
      </c>
      <c r="D142" s="300">
        <v>22351233</v>
      </c>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f t="shared" si="14"/>
        <v>0</v>
      </c>
      <c r="AA142" s="106" t="str">
        <f t="shared" si="19"/>
        <v>否</v>
      </c>
      <c r="AB142" s="106" t="str">
        <f t="shared" si="20"/>
        <v>否</v>
      </c>
      <c r="AC142" s="106" t="str">
        <f t="shared" si="21"/>
        <v>否</v>
      </c>
      <c r="AD142" s="106" t="s">
        <v>59</v>
      </c>
      <c r="AE142" s="106" t="str">
        <f t="shared" si="17"/>
        <v>否</v>
      </c>
      <c r="AF142" s="106" t="str">
        <f t="shared" si="18"/>
        <v>否</v>
      </c>
      <c r="AG142" s="126"/>
    </row>
    <row r="143" ht="14.4" customHeight="1" spans="1:33">
      <c r="A143" s="106"/>
      <c r="B143" s="126">
        <v>24</v>
      </c>
      <c r="C143" s="126" t="s">
        <v>374</v>
      </c>
      <c r="D143" s="300">
        <v>22351188</v>
      </c>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f t="shared" si="14"/>
        <v>0</v>
      </c>
      <c r="AA143" s="106" t="str">
        <f t="shared" si="19"/>
        <v>否</v>
      </c>
      <c r="AB143" s="106" t="str">
        <f t="shared" si="20"/>
        <v>否</v>
      </c>
      <c r="AC143" s="106" t="str">
        <f t="shared" si="21"/>
        <v>否</v>
      </c>
      <c r="AD143" s="106" t="s">
        <v>59</v>
      </c>
      <c r="AE143" s="106" t="str">
        <f t="shared" si="17"/>
        <v>否</v>
      </c>
      <c r="AF143" s="106" t="str">
        <f t="shared" si="18"/>
        <v>否</v>
      </c>
      <c r="AG143" s="126"/>
    </row>
    <row r="144" ht="14.4" customHeight="1" spans="1:33">
      <c r="A144" s="106"/>
      <c r="B144" s="126">
        <v>25</v>
      </c>
      <c r="C144" s="126" t="s">
        <v>375</v>
      </c>
      <c r="D144" s="300">
        <v>22351185</v>
      </c>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f t="shared" si="14"/>
        <v>0</v>
      </c>
      <c r="AA144" s="106" t="str">
        <f t="shared" si="19"/>
        <v>否</v>
      </c>
      <c r="AB144" s="106" t="str">
        <f t="shared" si="20"/>
        <v>否</v>
      </c>
      <c r="AC144" s="106" t="str">
        <f t="shared" si="21"/>
        <v>否</v>
      </c>
      <c r="AD144" s="106" t="s">
        <v>59</v>
      </c>
      <c r="AE144" s="106" t="str">
        <f t="shared" si="17"/>
        <v>否</v>
      </c>
      <c r="AF144" s="106" t="str">
        <f t="shared" si="18"/>
        <v>否</v>
      </c>
      <c r="AG144" s="126"/>
    </row>
    <row r="145" ht="14.4" customHeight="1" spans="1:33">
      <c r="A145" s="106"/>
      <c r="B145" s="126">
        <v>26</v>
      </c>
      <c r="C145" s="126" t="s">
        <v>376</v>
      </c>
      <c r="D145" s="300">
        <v>22351328</v>
      </c>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f t="shared" si="14"/>
        <v>0</v>
      </c>
      <c r="AA145" s="106" t="str">
        <f t="shared" si="19"/>
        <v>否</v>
      </c>
      <c r="AB145" s="106" t="str">
        <f t="shared" si="20"/>
        <v>否</v>
      </c>
      <c r="AC145" s="106" t="str">
        <f t="shared" si="21"/>
        <v>否</v>
      </c>
      <c r="AD145" s="106" t="s">
        <v>59</v>
      </c>
      <c r="AE145" s="106" t="str">
        <f t="shared" si="17"/>
        <v>否</v>
      </c>
      <c r="AF145" s="106" t="str">
        <f t="shared" si="18"/>
        <v>否</v>
      </c>
      <c r="AG145" s="126"/>
    </row>
    <row r="146" ht="14.4" customHeight="1" spans="1:33">
      <c r="A146" s="106"/>
      <c r="B146" s="126">
        <v>27</v>
      </c>
      <c r="C146" s="126" t="s">
        <v>377</v>
      </c>
      <c r="D146" s="300">
        <v>22351269</v>
      </c>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f t="shared" si="14"/>
        <v>0</v>
      </c>
      <c r="AA146" s="106" t="str">
        <f t="shared" si="19"/>
        <v>否</v>
      </c>
      <c r="AB146" s="106" t="str">
        <f t="shared" si="20"/>
        <v>否</v>
      </c>
      <c r="AC146" s="106" t="str">
        <f t="shared" si="21"/>
        <v>否</v>
      </c>
      <c r="AD146" s="106" t="s">
        <v>59</v>
      </c>
      <c r="AE146" s="106" t="str">
        <f t="shared" si="17"/>
        <v>否</v>
      </c>
      <c r="AF146" s="106" t="str">
        <f t="shared" si="18"/>
        <v>否</v>
      </c>
      <c r="AG146" s="126"/>
    </row>
    <row r="147" ht="14.4" customHeight="1" spans="1:33">
      <c r="A147" s="106"/>
      <c r="B147" s="126">
        <v>28</v>
      </c>
      <c r="C147" s="126" t="s">
        <v>378</v>
      </c>
      <c r="D147" s="300">
        <v>22351231</v>
      </c>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f t="shared" si="14"/>
        <v>0</v>
      </c>
      <c r="AA147" s="106" t="str">
        <f t="shared" si="19"/>
        <v>否</v>
      </c>
      <c r="AB147" s="106" t="str">
        <f t="shared" si="20"/>
        <v>否</v>
      </c>
      <c r="AC147" s="106" t="str">
        <f t="shared" si="21"/>
        <v>否</v>
      </c>
      <c r="AD147" s="106" t="s">
        <v>59</v>
      </c>
      <c r="AE147" s="106" t="str">
        <f t="shared" si="17"/>
        <v>否</v>
      </c>
      <c r="AF147" s="106" t="str">
        <f t="shared" si="18"/>
        <v>否</v>
      </c>
      <c r="AG147" s="126"/>
    </row>
    <row r="148" ht="14.4" customHeight="1" spans="1:33">
      <c r="A148" s="106"/>
      <c r="B148" s="126">
        <v>29</v>
      </c>
      <c r="C148" s="126" t="s">
        <v>379</v>
      </c>
      <c r="D148" s="300">
        <v>22351021</v>
      </c>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f t="shared" si="14"/>
        <v>0</v>
      </c>
      <c r="AA148" s="106" t="str">
        <f t="shared" si="19"/>
        <v>否</v>
      </c>
      <c r="AB148" s="106" t="str">
        <f t="shared" si="20"/>
        <v>否</v>
      </c>
      <c r="AC148" s="106" t="str">
        <f t="shared" si="21"/>
        <v>否</v>
      </c>
      <c r="AD148" s="106" t="s">
        <v>59</v>
      </c>
      <c r="AE148" s="106" t="str">
        <f t="shared" si="17"/>
        <v>否</v>
      </c>
      <c r="AF148" s="106" t="str">
        <f t="shared" si="18"/>
        <v>否</v>
      </c>
      <c r="AG148" s="126"/>
    </row>
    <row r="149" ht="14.4" customHeight="1" spans="1:33">
      <c r="A149" s="106"/>
      <c r="B149" s="126">
        <v>30</v>
      </c>
      <c r="C149" s="126" t="s">
        <v>380</v>
      </c>
      <c r="D149" s="300">
        <v>22351202</v>
      </c>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f t="shared" si="14"/>
        <v>0</v>
      </c>
      <c r="AA149" s="106" t="str">
        <f t="shared" si="19"/>
        <v>否</v>
      </c>
      <c r="AB149" s="106" t="str">
        <f t="shared" si="20"/>
        <v>否</v>
      </c>
      <c r="AC149" s="106" t="str">
        <f t="shared" si="21"/>
        <v>否</v>
      </c>
      <c r="AD149" s="106" t="s">
        <v>59</v>
      </c>
      <c r="AE149" s="106" t="str">
        <f t="shared" si="17"/>
        <v>否</v>
      </c>
      <c r="AF149" s="106" t="str">
        <f t="shared" si="18"/>
        <v>否</v>
      </c>
      <c r="AG149" s="126"/>
    </row>
    <row r="150" ht="14.4" customHeight="1" spans="1:33">
      <c r="A150" s="106"/>
      <c r="B150" s="126">
        <v>31</v>
      </c>
      <c r="C150" s="126" t="s">
        <v>381</v>
      </c>
      <c r="D150" s="300">
        <v>22351178</v>
      </c>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f t="shared" si="14"/>
        <v>0</v>
      </c>
      <c r="AA150" s="106" t="str">
        <f t="shared" si="19"/>
        <v>否</v>
      </c>
      <c r="AB150" s="106" t="str">
        <f t="shared" si="20"/>
        <v>否</v>
      </c>
      <c r="AC150" s="106" t="str">
        <f t="shared" si="21"/>
        <v>否</v>
      </c>
      <c r="AD150" s="106" t="s">
        <v>59</v>
      </c>
      <c r="AE150" s="106" t="str">
        <f t="shared" si="17"/>
        <v>否</v>
      </c>
      <c r="AF150" s="106" t="str">
        <f t="shared" si="18"/>
        <v>否</v>
      </c>
      <c r="AG150" s="126"/>
    </row>
    <row r="151" s="270" customFormat="1" ht="14.4" customHeight="1" spans="1:33">
      <c r="A151" s="277" t="s">
        <v>382</v>
      </c>
      <c r="B151" s="279">
        <v>1</v>
      </c>
      <c r="C151" s="279" t="s">
        <v>383</v>
      </c>
      <c r="D151" s="299">
        <v>22351053</v>
      </c>
      <c r="E151" s="279" t="s">
        <v>71</v>
      </c>
      <c r="F151" s="279"/>
      <c r="G151" s="279"/>
      <c r="H151" s="279">
        <v>25</v>
      </c>
      <c r="I151" s="279"/>
      <c r="J151" s="279"/>
      <c r="K151" s="279"/>
      <c r="L151" s="279"/>
      <c r="M151" s="279"/>
      <c r="N151" s="279"/>
      <c r="O151" s="279"/>
      <c r="P151" s="279"/>
      <c r="Q151" s="279"/>
      <c r="R151" s="279"/>
      <c r="S151" s="279">
        <v>10</v>
      </c>
      <c r="T151" s="279"/>
      <c r="U151" s="279"/>
      <c r="V151" s="279"/>
      <c r="W151" s="279" t="s">
        <v>42</v>
      </c>
      <c r="X151" s="279">
        <f t="shared" ref="X151:X176" si="22">SUM(G151:P151)</f>
        <v>25</v>
      </c>
      <c r="Y151" s="279">
        <f t="shared" ref="Y151:Y176" si="23">SUM(Q151:V151)</f>
        <v>10</v>
      </c>
      <c r="Z151" s="279">
        <f t="shared" ref="Z151:Z176" si="24">X151+Y151*(80/280)</f>
        <v>27.8571428571429</v>
      </c>
      <c r="AA151" s="279" t="s">
        <v>43</v>
      </c>
      <c r="AB151" s="279" t="s">
        <v>43</v>
      </c>
      <c r="AC151" s="279" t="s">
        <v>43</v>
      </c>
      <c r="AD151" s="279" t="s">
        <v>42</v>
      </c>
      <c r="AE151" s="279" t="s">
        <v>43</v>
      </c>
      <c r="AF151" s="279" t="s">
        <v>43</v>
      </c>
      <c r="AG151" s="279"/>
    </row>
    <row r="152" ht="14.4" customHeight="1" spans="1:33">
      <c r="A152" s="106"/>
      <c r="B152" s="126">
        <v>2</v>
      </c>
      <c r="C152" s="126" t="s">
        <v>384</v>
      </c>
      <c r="D152" s="300">
        <v>22351006</v>
      </c>
      <c r="E152" s="126" t="s">
        <v>71</v>
      </c>
      <c r="F152" s="126"/>
      <c r="G152" s="126"/>
      <c r="H152" s="126"/>
      <c r="I152" s="126"/>
      <c r="J152" s="126"/>
      <c r="K152" s="126"/>
      <c r="L152" s="126"/>
      <c r="M152" s="126"/>
      <c r="N152" s="126">
        <v>5</v>
      </c>
      <c r="O152" s="126"/>
      <c r="P152" s="126"/>
      <c r="Q152" s="126">
        <v>15</v>
      </c>
      <c r="R152" s="126"/>
      <c r="S152" s="126">
        <v>10</v>
      </c>
      <c r="T152" s="126"/>
      <c r="U152" s="126">
        <v>30</v>
      </c>
      <c r="V152" s="126">
        <v>6</v>
      </c>
      <c r="W152" s="126" t="s">
        <v>42</v>
      </c>
      <c r="X152" s="126">
        <f t="shared" si="22"/>
        <v>5</v>
      </c>
      <c r="Y152" s="126">
        <f t="shared" si="23"/>
        <v>61</v>
      </c>
      <c r="Z152" s="126">
        <f t="shared" si="24"/>
        <v>22.4285714285714</v>
      </c>
      <c r="AA152" s="126" t="s">
        <v>43</v>
      </c>
      <c r="AB152" s="126" t="s">
        <v>43</v>
      </c>
      <c r="AC152" s="126" t="s">
        <v>43</v>
      </c>
      <c r="AD152" s="126" t="s">
        <v>42</v>
      </c>
      <c r="AE152" s="126" t="s">
        <v>43</v>
      </c>
      <c r="AF152" s="126" t="s">
        <v>43</v>
      </c>
      <c r="AG152" s="126"/>
    </row>
    <row r="153" ht="14.4" customHeight="1" spans="1:33">
      <c r="A153" s="106"/>
      <c r="B153" s="126">
        <v>3</v>
      </c>
      <c r="C153" s="126" t="s">
        <v>385</v>
      </c>
      <c r="D153" s="300">
        <v>22351068</v>
      </c>
      <c r="E153" s="126" t="s">
        <v>71</v>
      </c>
      <c r="F153" s="126"/>
      <c r="G153" s="126"/>
      <c r="H153" s="126"/>
      <c r="I153" s="126"/>
      <c r="J153" s="126"/>
      <c r="K153" s="126"/>
      <c r="L153" s="126"/>
      <c r="M153" s="126"/>
      <c r="N153" s="126">
        <v>2</v>
      </c>
      <c r="O153" s="126"/>
      <c r="P153" s="126"/>
      <c r="Q153" s="126">
        <v>30</v>
      </c>
      <c r="R153" s="126"/>
      <c r="S153" s="126">
        <v>10</v>
      </c>
      <c r="T153" s="126"/>
      <c r="U153" s="126">
        <v>27</v>
      </c>
      <c r="V153" s="126">
        <v>3</v>
      </c>
      <c r="W153" s="126" t="s">
        <v>42</v>
      </c>
      <c r="X153" s="126">
        <f t="shared" si="22"/>
        <v>2</v>
      </c>
      <c r="Y153" s="126">
        <f t="shared" si="23"/>
        <v>70</v>
      </c>
      <c r="Z153" s="126">
        <f t="shared" si="24"/>
        <v>22</v>
      </c>
      <c r="AA153" s="126" t="s">
        <v>43</v>
      </c>
      <c r="AB153" s="126" t="s">
        <v>43</v>
      </c>
      <c r="AC153" s="126" t="s">
        <v>43</v>
      </c>
      <c r="AD153" s="126" t="s">
        <v>42</v>
      </c>
      <c r="AE153" s="126" t="s">
        <v>43</v>
      </c>
      <c r="AF153" s="126" t="s">
        <v>43</v>
      </c>
      <c r="AG153" s="126"/>
    </row>
    <row r="154" ht="14.4" customHeight="1" spans="1:33">
      <c r="A154" s="106"/>
      <c r="B154" s="126">
        <v>4</v>
      </c>
      <c r="C154" s="126" t="s">
        <v>386</v>
      </c>
      <c r="D154" s="300">
        <v>22351244</v>
      </c>
      <c r="E154" s="126" t="s">
        <v>71</v>
      </c>
      <c r="F154" s="126"/>
      <c r="G154" s="126"/>
      <c r="H154" s="126"/>
      <c r="I154" s="126">
        <v>10</v>
      </c>
      <c r="J154" s="126"/>
      <c r="K154" s="126"/>
      <c r="L154" s="126"/>
      <c r="M154" s="126"/>
      <c r="N154" s="126"/>
      <c r="O154" s="126"/>
      <c r="P154" s="126"/>
      <c r="Q154" s="126">
        <v>30</v>
      </c>
      <c r="R154" s="126"/>
      <c r="S154" s="126">
        <v>10</v>
      </c>
      <c r="T154" s="126"/>
      <c r="U154" s="126"/>
      <c r="V154" s="126"/>
      <c r="W154" s="126" t="s">
        <v>42</v>
      </c>
      <c r="X154" s="126">
        <f t="shared" si="22"/>
        <v>10</v>
      </c>
      <c r="Y154" s="126">
        <f t="shared" si="23"/>
        <v>40</v>
      </c>
      <c r="Z154" s="126">
        <f t="shared" si="24"/>
        <v>21.4285714285714</v>
      </c>
      <c r="AA154" s="126" t="s">
        <v>43</v>
      </c>
      <c r="AB154" s="126" t="s">
        <v>43</v>
      </c>
      <c r="AC154" s="126" t="s">
        <v>43</v>
      </c>
      <c r="AD154" s="126" t="s">
        <v>42</v>
      </c>
      <c r="AE154" s="126" t="s">
        <v>43</v>
      </c>
      <c r="AF154" s="126" t="s">
        <v>43</v>
      </c>
      <c r="AG154" s="126"/>
    </row>
    <row r="155" ht="14.4" customHeight="1" spans="1:33">
      <c r="A155" s="106"/>
      <c r="B155" s="126">
        <v>5</v>
      </c>
      <c r="C155" s="126" t="s">
        <v>387</v>
      </c>
      <c r="D155" s="300">
        <v>22351151</v>
      </c>
      <c r="E155" s="126" t="s">
        <v>78</v>
      </c>
      <c r="F155" s="126"/>
      <c r="G155" s="126"/>
      <c r="H155" s="126"/>
      <c r="I155" s="126"/>
      <c r="J155" s="126">
        <v>4</v>
      </c>
      <c r="K155" s="126"/>
      <c r="L155" s="126"/>
      <c r="M155" s="126"/>
      <c r="N155" s="126">
        <v>2</v>
      </c>
      <c r="O155" s="126"/>
      <c r="P155" s="126"/>
      <c r="Q155" s="126">
        <v>18.75</v>
      </c>
      <c r="R155" s="126"/>
      <c r="S155" s="126">
        <v>10</v>
      </c>
      <c r="T155" s="126"/>
      <c r="U155" s="126">
        <v>12</v>
      </c>
      <c r="V155" s="126">
        <v>6</v>
      </c>
      <c r="W155" s="126" t="s">
        <v>42</v>
      </c>
      <c r="X155" s="126">
        <f t="shared" si="22"/>
        <v>6</v>
      </c>
      <c r="Y155" s="126">
        <f t="shared" si="23"/>
        <v>46.75</v>
      </c>
      <c r="Z155" s="126">
        <f t="shared" si="24"/>
        <v>19.3571428571429</v>
      </c>
      <c r="AA155" s="126" t="s">
        <v>43</v>
      </c>
      <c r="AB155" s="126" t="s">
        <v>43</v>
      </c>
      <c r="AC155" s="126" t="s">
        <v>43</v>
      </c>
      <c r="AD155" s="126" t="s">
        <v>42</v>
      </c>
      <c r="AE155" s="126" t="s">
        <v>43</v>
      </c>
      <c r="AF155" s="126" t="s">
        <v>43</v>
      </c>
      <c r="AG155" s="126"/>
    </row>
    <row r="156" ht="14.4" customHeight="1" spans="1:33">
      <c r="A156" s="106"/>
      <c r="B156" s="126">
        <v>6</v>
      </c>
      <c r="C156" s="126" t="s">
        <v>388</v>
      </c>
      <c r="D156" s="300">
        <v>22351013</v>
      </c>
      <c r="E156" s="126" t="s">
        <v>71</v>
      </c>
      <c r="F156" s="126"/>
      <c r="G156" s="126"/>
      <c r="H156" s="126">
        <v>10</v>
      </c>
      <c r="I156" s="126"/>
      <c r="J156" s="126"/>
      <c r="K156" s="126"/>
      <c r="L156" s="126"/>
      <c r="M156" s="126"/>
      <c r="N156" s="126"/>
      <c r="O156" s="126"/>
      <c r="P156" s="126"/>
      <c r="Q156" s="126">
        <v>15</v>
      </c>
      <c r="R156" s="126"/>
      <c r="S156" s="126">
        <v>10</v>
      </c>
      <c r="T156" s="126"/>
      <c r="U156" s="126"/>
      <c r="V156" s="126"/>
      <c r="W156" s="126" t="s">
        <v>42</v>
      </c>
      <c r="X156" s="126">
        <f t="shared" si="22"/>
        <v>10</v>
      </c>
      <c r="Y156" s="126">
        <f t="shared" si="23"/>
        <v>25</v>
      </c>
      <c r="Z156" s="126">
        <f t="shared" si="24"/>
        <v>17.1428571428571</v>
      </c>
      <c r="AA156" s="126" t="s">
        <v>43</v>
      </c>
      <c r="AB156" s="126" t="s">
        <v>43</v>
      </c>
      <c r="AC156" s="126" t="s">
        <v>43</v>
      </c>
      <c r="AD156" s="126" t="s">
        <v>42</v>
      </c>
      <c r="AE156" s="126" t="s">
        <v>43</v>
      </c>
      <c r="AF156" s="126" t="s">
        <v>43</v>
      </c>
      <c r="AG156" s="126"/>
    </row>
    <row r="157" ht="14.4" customHeight="1" spans="1:33">
      <c r="A157" s="106"/>
      <c r="B157" s="126">
        <v>7</v>
      </c>
      <c r="C157" s="126" t="s">
        <v>389</v>
      </c>
      <c r="D157" s="300">
        <v>22351012</v>
      </c>
      <c r="E157" s="126" t="s">
        <v>78</v>
      </c>
      <c r="F157" s="126"/>
      <c r="G157" s="126"/>
      <c r="H157" s="126"/>
      <c r="I157" s="126"/>
      <c r="J157" s="126"/>
      <c r="K157" s="126"/>
      <c r="L157" s="126"/>
      <c r="M157" s="126"/>
      <c r="N157" s="126">
        <v>4.5</v>
      </c>
      <c r="O157" s="126"/>
      <c r="P157" s="126"/>
      <c r="Q157" s="126">
        <v>18.75</v>
      </c>
      <c r="R157" s="126"/>
      <c r="S157" s="126">
        <v>10</v>
      </c>
      <c r="T157" s="126"/>
      <c r="U157" s="126">
        <v>0</v>
      </c>
      <c r="V157" s="126">
        <v>2</v>
      </c>
      <c r="W157" s="126" t="s">
        <v>42</v>
      </c>
      <c r="X157" s="126">
        <f t="shared" si="22"/>
        <v>4.5</v>
      </c>
      <c r="Y157" s="126">
        <f t="shared" si="23"/>
        <v>30.75</v>
      </c>
      <c r="Z157" s="126">
        <f t="shared" si="24"/>
        <v>13.2857142857143</v>
      </c>
      <c r="AA157" s="126" t="s">
        <v>43</v>
      </c>
      <c r="AB157" s="126" t="s">
        <v>43</v>
      </c>
      <c r="AC157" s="126" t="s">
        <v>43</v>
      </c>
      <c r="AD157" s="126" t="s">
        <v>42</v>
      </c>
      <c r="AE157" s="126" t="s">
        <v>43</v>
      </c>
      <c r="AF157" s="126" t="s">
        <v>43</v>
      </c>
      <c r="AG157" s="126"/>
    </row>
    <row r="158" ht="14.4" customHeight="1" spans="1:33">
      <c r="A158" s="106"/>
      <c r="B158" s="126">
        <v>8</v>
      </c>
      <c r="C158" s="126" t="s">
        <v>390</v>
      </c>
      <c r="D158" s="300">
        <v>22351052</v>
      </c>
      <c r="E158" s="126" t="s">
        <v>71</v>
      </c>
      <c r="F158" s="126"/>
      <c r="G158" s="126"/>
      <c r="H158" s="126"/>
      <c r="I158" s="126"/>
      <c r="J158" s="126"/>
      <c r="K158" s="126"/>
      <c r="L158" s="126"/>
      <c r="M158" s="126"/>
      <c r="N158" s="126">
        <v>1.5</v>
      </c>
      <c r="O158" s="126"/>
      <c r="P158" s="126"/>
      <c r="Q158" s="126">
        <v>25</v>
      </c>
      <c r="R158" s="126"/>
      <c r="S158" s="126">
        <v>10</v>
      </c>
      <c r="T158" s="126"/>
      <c r="U158" s="126"/>
      <c r="V158" s="126"/>
      <c r="W158" s="126" t="s">
        <v>42</v>
      </c>
      <c r="X158" s="126">
        <f t="shared" si="22"/>
        <v>1.5</v>
      </c>
      <c r="Y158" s="126">
        <f t="shared" si="23"/>
        <v>35</v>
      </c>
      <c r="Z158" s="126">
        <f t="shared" si="24"/>
        <v>11.5</v>
      </c>
      <c r="AA158" s="126" t="s">
        <v>43</v>
      </c>
      <c r="AB158" s="126" t="s">
        <v>43</v>
      </c>
      <c r="AC158" s="126" t="s">
        <v>43</v>
      </c>
      <c r="AD158" s="126" t="s">
        <v>42</v>
      </c>
      <c r="AE158" s="126" t="s">
        <v>43</v>
      </c>
      <c r="AF158" s="126" t="s">
        <v>43</v>
      </c>
      <c r="AG158" s="126"/>
    </row>
    <row r="159" ht="14.4" customHeight="1" spans="1:33">
      <c r="A159" s="106"/>
      <c r="B159" s="126">
        <v>9</v>
      </c>
      <c r="C159" s="126" t="s">
        <v>391</v>
      </c>
      <c r="D159" s="300">
        <v>22351264</v>
      </c>
      <c r="E159" s="126" t="s">
        <v>71</v>
      </c>
      <c r="F159" s="126"/>
      <c r="G159" s="126"/>
      <c r="H159" s="126"/>
      <c r="I159" s="126"/>
      <c r="J159" s="126"/>
      <c r="K159" s="126"/>
      <c r="L159" s="126"/>
      <c r="M159" s="126"/>
      <c r="N159" s="126">
        <v>1.5</v>
      </c>
      <c r="O159" s="126"/>
      <c r="P159" s="126"/>
      <c r="Q159" s="126">
        <v>22.5</v>
      </c>
      <c r="R159" s="126"/>
      <c r="S159" s="126">
        <v>10</v>
      </c>
      <c r="T159" s="126"/>
      <c r="U159" s="126">
        <v>0</v>
      </c>
      <c r="V159" s="126"/>
      <c r="W159" s="126" t="s">
        <v>42</v>
      </c>
      <c r="X159" s="126">
        <f t="shared" si="22"/>
        <v>1.5</v>
      </c>
      <c r="Y159" s="126">
        <f t="shared" si="23"/>
        <v>32.5</v>
      </c>
      <c r="Z159" s="126">
        <f t="shared" si="24"/>
        <v>10.7857142857143</v>
      </c>
      <c r="AA159" s="126" t="s">
        <v>43</v>
      </c>
      <c r="AB159" s="126" t="s">
        <v>43</v>
      </c>
      <c r="AC159" s="126" t="s">
        <v>43</v>
      </c>
      <c r="AD159" s="126" t="s">
        <v>42</v>
      </c>
      <c r="AE159" s="126" t="s">
        <v>43</v>
      </c>
      <c r="AF159" s="126" t="s">
        <v>43</v>
      </c>
      <c r="AG159" s="126"/>
    </row>
    <row r="160" ht="14.4" customHeight="1" spans="1:33">
      <c r="A160" s="106"/>
      <c r="B160" s="126">
        <v>10</v>
      </c>
      <c r="C160" s="126" t="s">
        <v>392</v>
      </c>
      <c r="D160" s="300">
        <v>22351095</v>
      </c>
      <c r="E160" s="126" t="s">
        <v>71</v>
      </c>
      <c r="F160" s="126"/>
      <c r="G160" s="126"/>
      <c r="H160" s="126"/>
      <c r="I160" s="126"/>
      <c r="J160" s="126"/>
      <c r="K160" s="126"/>
      <c r="L160" s="126"/>
      <c r="M160" s="126"/>
      <c r="N160" s="126"/>
      <c r="O160" s="126"/>
      <c r="P160" s="126"/>
      <c r="Q160" s="126">
        <v>15</v>
      </c>
      <c r="R160" s="126"/>
      <c r="S160" s="126">
        <v>10</v>
      </c>
      <c r="T160" s="126"/>
      <c r="U160" s="126"/>
      <c r="V160" s="126">
        <v>3</v>
      </c>
      <c r="W160" s="126" t="s">
        <v>42</v>
      </c>
      <c r="X160" s="126">
        <f t="shared" si="22"/>
        <v>0</v>
      </c>
      <c r="Y160" s="126">
        <f t="shared" si="23"/>
        <v>28</v>
      </c>
      <c r="Z160" s="126">
        <f t="shared" si="24"/>
        <v>8</v>
      </c>
      <c r="AA160" s="126" t="s">
        <v>53</v>
      </c>
      <c r="AB160" s="126" t="s">
        <v>43</v>
      </c>
      <c r="AC160" s="126" t="s">
        <v>43</v>
      </c>
      <c r="AD160" s="126" t="s">
        <v>42</v>
      </c>
      <c r="AE160" s="126" t="s">
        <v>43</v>
      </c>
      <c r="AF160" s="126" t="s">
        <v>53</v>
      </c>
      <c r="AG160" s="126"/>
    </row>
    <row r="161" ht="14.4" customHeight="1" spans="1:33">
      <c r="A161" s="106"/>
      <c r="B161" s="126">
        <v>11</v>
      </c>
      <c r="C161" s="126" t="s">
        <v>393</v>
      </c>
      <c r="D161" s="300">
        <v>22351010</v>
      </c>
      <c r="E161" s="126" t="s">
        <v>71</v>
      </c>
      <c r="F161" s="126"/>
      <c r="G161" s="126"/>
      <c r="H161" s="126"/>
      <c r="I161" s="126"/>
      <c r="J161" s="126"/>
      <c r="K161" s="126"/>
      <c r="L161" s="126"/>
      <c r="M161" s="126"/>
      <c r="N161" s="126"/>
      <c r="O161" s="126"/>
      <c r="P161" s="126"/>
      <c r="Q161" s="126"/>
      <c r="R161" s="126"/>
      <c r="S161" s="126"/>
      <c r="T161" s="126"/>
      <c r="U161" s="126"/>
      <c r="V161" s="126"/>
      <c r="W161" s="126" t="s">
        <v>42</v>
      </c>
      <c r="X161" s="126">
        <f t="shared" si="22"/>
        <v>0</v>
      </c>
      <c r="Y161" s="126">
        <f t="shared" si="23"/>
        <v>0</v>
      </c>
      <c r="Z161" s="126">
        <f t="shared" si="24"/>
        <v>0</v>
      </c>
      <c r="AA161" s="126" t="s">
        <v>53</v>
      </c>
      <c r="AB161" s="126" t="s">
        <v>53</v>
      </c>
      <c r="AC161" s="126" t="s">
        <v>53</v>
      </c>
      <c r="AD161" s="126" t="s">
        <v>59</v>
      </c>
      <c r="AE161" s="126" t="s">
        <v>53</v>
      </c>
      <c r="AF161" s="126" t="s">
        <v>53</v>
      </c>
      <c r="AG161" s="126"/>
    </row>
    <row r="162" ht="14.4" customHeight="1" spans="1:33">
      <c r="A162" s="106"/>
      <c r="B162" s="126">
        <v>12</v>
      </c>
      <c r="C162" s="126" t="s">
        <v>236</v>
      </c>
      <c r="D162" s="300">
        <v>22351018</v>
      </c>
      <c r="E162" s="126" t="s">
        <v>71</v>
      </c>
      <c r="F162" s="126"/>
      <c r="G162" s="126"/>
      <c r="H162" s="126"/>
      <c r="I162" s="126"/>
      <c r="J162" s="126"/>
      <c r="K162" s="126"/>
      <c r="L162" s="126"/>
      <c r="M162" s="126"/>
      <c r="N162" s="126"/>
      <c r="O162" s="126"/>
      <c r="P162" s="126"/>
      <c r="Q162" s="126"/>
      <c r="R162" s="126"/>
      <c r="S162" s="126"/>
      <c r="T162" s="126"/>
      <c r="U162" s="126"/>
      <c r="V162" s="126"/>
      <c r="W162" s="126" t="s">
        <v>42</v>
      </c>
      <c r="X162" s="126">
        <f t="shared" si="22"/>
        <v>0</v>
      </c>
      <c r="Y162" s="126">
        <f t="shared" si="23"/>
        <v>0</v>
      </c>
      <c r="Z162" s="126">
        <f t="shared" si="24"/>
        <v>0</v>
      </c>
      <c r="AA162" s="126" t="s">
        <v>53</v>
      </c>
      <c r="AB162" s="126" t="s">
        <v>53</v>
      </c>
      <c r="AC162" s="126" t="s">
        <v>53</v>
      </c>
      <c r="AD162" s="126" t="s">
        <v>59</v>
      </c>
      <c r="AE162" s="126" t="s">
        <v>53</v>
      </c>
      <c r="AF162" s="126" t="s">
        <v>53</v>
      </c>
      <c r="AG162" s="126"/>
    </row>
    <row r="163" ht="14.4" customHeight="1" spans="1:33">
      <c r="A163" s="106"/>
      <c r="B163" s="126">
        <v>13</v>
      </c>
      <c r="C163" s="126" t="s">
        <v>394</v>
      </c>
      <c r="D163" s="300">
        <v>22351023</v>
      </c>
      <c r="E163" s="126" t="s">
        <v>71</v>
      </c>
      <c r="F163" s="126"/>
      <c r="G163" s="126"/>
      <c r="H163" s="126"/>
      <c r="I163" s="126"/>
      <c r="J163" s="126"/>
      <c r="K163" s="126"/>
      <c r="L163" s="126"/>
      <c r="M163" s="126"/>
      <c r="N163" s="126"/>
      <c r="O163" s="126"/>
      <c r="P163" s="126"/>
      <c r="Q163" s="126"/>
      <c r="R163" s="126"/>
      <c r="S163" s="126"/>
      <c r="T163" s="126"/>
      <c r="U163" s="126"/>
      <c r="V163" s="126"/>
      <c r="W163" s="126" t="s">
        <v>42</v>
      </c>
      <c r="X163" s="126">
        <f t="shared" si="22"/>
        <v>0</v>
      </c>
      <c r="Y163" s="126">
        <f t="shared" si="23"/>
        <v>0</v>
      </c>
      <c r="Z163" s="126">
        <f t="shared" si="24"/>
        <v>0</v>
      </c>
      <c r="AA163" s="126" t="s">
        <v>53</v>
      </c>
      <c r="AB163" s="126" t="s">
        <v>53</v>
      </c>
      <c r="AC163" s="126" t="s">
        <v>53</v>
      </c>
      <c r="AD163" s="126" t="s">
        <v>59</v>
      </c>
      <c r="AE163" s="126" t="s">
        <v>53</v>
      </c>
      <c r="AF163" s="126" t="s">
        <v>53</v>
      </c>
      <c r="AG163" s="126"/>
    </row>
    <row r="164" ht="14.4" customHeight="1" spans="1:33">
      <c r="A164" s="106"/>
      <c r="B164" s="126">
        <v>14</v>
      </c>
      <c r="C164" s="126" t="s">
        <v>395</v>
      </c>
      <c r="D164" s="300">
        <v>22351024</v>
      </c>
      <c r="E164" s="126" t="s">
        <v>71</v>
      </c>
      <c r="F164" s="126"/>
      <c r="G164" s="126"/>
      <c r="H164" s="126"/>
      <c r="I164" s="126"/>
      <c r="J164" s="126"/>
      <c r="K164" s="126"/>
      <c r="L164" s="126"/>
      <c r="M164" s="126"/>
      <c r="N164" s="126"/>
      <c r="O164" s="126"/>
      <c r="P164" s="126"/>
      <c r="Q164" s="126"/>
      <c r="R164" s="126"/>
      <c r="S164" s="126"/>
      <c r="T164" s="126"/>
      <c r="U164" s="126"/>
      <c r="V164" s="126"/>
      <c r="W164" s="126" t="s">
        <v>42</v>
      </c>
      <c r="X164" s="126">
        <f t="shared" si="22"/>
        <v>0</v>
      </c>
      <c r="Y164" s="126">
        <f t="shared" si="23"/>
        <v>0</v>
      </c>
      <c r="Z164" s="126">
        <f t="shared" si="24"/>
        <v>0</v>
      </c>
      <c r="AA164" s="126" t="s">
        <v>53</v>
      </c>
      <c r="AB164" s="126" t="s">
        <v>53</v>
      </c>
      <c r="AC164" s="126" t="s">
        <v>53</v>
      </c>
      <c r="AD164" s="126" t="s">
        <v>59</v>
      </c>
      <c r="AE164" s="126" t="s">
        <v>53</v>
      </c>
      <c r="AF164" s="126" t="s">
        <v>53</v>
      </c>
      <c r="AG164" s="126"/>
    </row>
    <row r="165" ht="14.4" customHeight="1" spans="1:33">
      <c r="A165" s="106"/>
      <c r="B165" s="126">
        <v>15</v>
      </c>
      <c r="C165" s="126" t="s">
        <v>396</v>
      </c>
      <c r="D165" s="300">
        <v>22351031</v>
      </c>
      <c r="E165" s="126" t="s">
        <v>78</v>
      </c>
      <c r="F165" s="126"/>
      <c r="G165" s="126"/>
      <c r="H165" s="126"/>
      <c r="I165" s="126"/>
      <c r="J165" s="126"/>
      <c r="K165" s="126"/>
      <c r="L165" s="126"/>
      <c r="M165" s="126"/>
      <c r="N165" s="126"/>
      <c r="O165" s="126"/>
      <c r="P165" s="126"/>
      <c r="Q165" s="126"/>
      <c r="R165" s="126"/>
      <c r="S165" s="126"/>
      <c r="T165" s="126"/>
      <c r="U165" s="126"/>
      <c r="V165" s="126"/>
      <c r="W165" s="126" t="s">
        <v>42</v>
      </c>
      <c r="X165" s="126">
        <f t="shared" si="22"/>
        <v>0</v>
      </c>
      <c r="Y165" s="126">
        <f t="shared" si="23"/>
        <v>0</v>
      </c>
      <c r="Z165" s="126">
        <f t="shared" si="24"/>
        <v>0</v>
      </c>
      <c r="AA165" s="126" t="s">
        <v>53</v>
      </c>
      <c r="AB165" s="126" t="s">
        <v>53</v>
      </c>
      <c r="AC165" s="126" t="s">
        <v>53</v>
      </c>
      <c r="AD165" s="126" t="s">
        <v>59</v>
      </c>
      <c r="AE165" s="126" t="s">
        <v>53</v>
      </c>
      <c r="AF165" s="126" t="s">
        <v>53</v>
      </c>
      <c r="AG165" s="126"/>
    </row>
    <row r="166" ht="14.4" customHeight="1" spans="1:33">
      <c r="A166" s="106"/>
      <c r="B166" s="126">
        <v>16</v>
      </c>
      <c r="C166" s="126" t="s">
        <v>397</v>
      </c>
      <c r="D166" s="300">
        <v>22351057</v>
      </c>
      <c r="E166" s="126" t="s">
        <v>48</v>
      </c>
      <c r="F166" s="126"/>
      <c r="G166" s="126"/>
      <c r="H166" s="126"/>
      <c r="I166" s="126"/>
      <c r="J166" s="126"/>
      <c r="K166" s="126"/>
      <c r="L166" s="126"/>
      <c r="M166" s="126"/>
      <c r="N166" s="126"/>
      <c r="O166" s="126"/>
      <c r="P166" s="126"/>
      <c r="Q166" s="126"/>
      <c r="R166" s="126"/>
      <c r="S166" s="126"/>
      <c r="T166" s="126"/>
      <c r="U166" s="126"/>
      <c r="V166" s="126"/>
      <c r="W166" s="126" t="s">
        <v>42</v>
      </c>
      <c r="X166" s="126">
        <f t="shared" si="22"/>
        <v>0</v>
      </c>
      <c r="Y166" s="126">
        <f t="shared" si="23"/>
        <v>0</v>
      </c>
      <c r="Z166" s="126">
        <f t="shared" si="24"/>
        <v>0</v>
      </c>
      <c r="AA166" s="126" t="s">
        <v>53</v>
      </c>
      <c r="AB166" s="126" t="s">
        <v>53</v>
      </c>
      <c r="AC166" s="126" t="s">
        <v>53</v>
      </c>
      <c r="AD166" s="126" t="s">
        <v>59</v>
      </c>
      <c r="AE166" s="126" t="s">
        <v>53</v>
      </c>
      <c r="AF166" s="126" t="s">
        <v>53</v>
      </c>
      <c r="AG166" s="126"/>
    </row>
    <row r="167" ht="14.4" customHeight="1" spans="1:33">
      <c r="A167" s="106"/>
      <c r="B167" s="126">
        <v>17</v>
      </c>
      <c r="C167" s="126" t="s">
        <v>398</v>
      </c>
      <c r="D167" s="300">
        <v>22351077</v>
      </c>
      <c r="E167" s="126" t="s">
        <v>78</v>
      </c>
      <c r="F167" s="126"/>
      <c r="G167" s="126"/>
      <c r="H167" s="126"/>
      <c r="I167" s="126"/>
      <c r="J167" s="126"/>
      <c r="K167" s="126"/>
      <c r="L167" s="126"/>
      <c r="M167" s="126"/>
      <c r="N167" s="126"/>
      <c r="O167" s="126"/>
      <c r="P167" s="126"/>
      <c r="Q167" s="126"/>
      <c r="R167" s="126"/>
      <c r="S167" s="126"/>
      <c r="T167" s="126"/>
      <c r="U167" s="126"/>
      <c r="V167" s="126"/>
      <c r="W167" s="126" t="s">
        <v>42</v>
      </c>
      <c r="X167" s="126">
        <f t="shared" si="22"/>
        <v>0</v>
      </c>
      <c r="Y167" s="126">
        <f t="shared" si="23"/>
        <v>0</v>
      </c>
      <c r="Z167" s="126">
        <f t="shared" si="24"/>
        <v>0</v>
      </c>
      <c r="AA167" s="126" t="s">
        <v>53</v>
      </c>
      <c r="AB167" s="126" t="s">
        <v>53</v>
      </c>
      <c r="AC167" s="126" t="s">
        <v>53</v>
      </c>
      <c r="AD167" s="126" t="s">
        <v>59</v>
      </c>
      <c r="AE167" s="126" t="s">
        <v>53</v>
      </c>
      <c r="AF167" s="126" t="s">
        <v>53</v>
      </c>
      <c r="AG167" s="126"/>
    </row>
    <row r="168" ht="14.4" customHeight="1" spans="1:33">
      <c r="A168" s="106"/>
      <c r="B168" s="126">
        <v>18</v>
      </c>
      <c r="C168" s="126" t="s">
        <v>399</v>
      </c>
      <c r="D168" s="300">
        <v>22351104</v>
      </c>
      <c r="E168" s="126" t="s">
        <v>78</v>
      </c>
      <c r="F168" s="126"/>
      <c r="G168" s="126"/>
      <c r="H168" s="126"/>
      <c r="I168" s="126"/>
      <c r="J168" s="126"/>
      <c r="K168" s="126"/>
      <c r="L168" s="126"/>
      <c r="M168" s="126"/>
      <c r="N168" s="126"/>
      <c r="O168" s="126"/>
      <c r="P168" s="126"/>
      <c r="Q168" s="126"/>
      <c r="R168" s="126"/>
      <c r="S168" s="126"/>
      <c r="T168" s="126"/>
      <c r="U168" s="126"/>
      <c r="V168" s="126"/>
      <c r="W168" s="126" t="s">
        <v>42</v>
      </c>
      <c r="X168" s="126">
        <f t="shared" si="22"/>
        <v>0</v>
      </c>
      <c r="Y168" s="126">
        <f t="shared" si="23"/>
        <v>0</v>
      </c>
      <c r="Z168" s="126">
        <f t="shared" si="24"/>
        <v>0</v>
      </c>
      <c r="AA168" s="126" t="s">
        <v>53</v>
      </c>
      <c r="AB168" s="126" t="s">
        <v>53</v>
      </c>
      <c r="AC168" s="126" t="s">
        <v>53</v>
      </c>
      <c r="AD168" s="126" t="s">
        <v>59</v>
      </c>
      <c r="AE168" s="126" t="s">
        <v>53</v>
      </c>
      <c r="AF168" s="126" t="s">
        <v>53</v>
      </c>
      <c r="AG168" s="126"/>
    </row>
    <row r="169" ht="14.4" customHeight="1" spans="1:33">
      <c r="A169" s="106"/>
      <c r="B169" s="126">
        <v>19</v>
      </c>
      <c r="C169" s="126" t="s">
        <v>400</v>
      </c>
      <c r="D169" s="300">
        <v>22351129</v>
      </c>
      <c r="E169" s="126" t="s">
        <v>71</v>
      </c>
      <c r="F169" s="126"/>
      <c r="G169" s="126"/>
      <c r="H169" s="126"/>
      <c r="I169" s="126"/>
      <c r="J169" s="126"/>
      <c r="K169" s="126"/>
      <c r="L169" s="126"/>
      <c r="M169" s="126"/>
      <c r="N169" s="126"/>
      <c r="O169" s="126"/>
      <c r="P169" s="126"/>
      <c r="Q169" s="126"/>
      <c r="R169" s="126"/>
      <c r="S169" s="126"/>
      <c r="T169" s="126"/>
      <c r="U169" s="126"/>
      <c r="V169" s="126"/>
      <c r="W169" s="126" t="s">
        <v>42</v>
      </c>
      <c r="X169" s="126">
        <f t="shared" si="22"/>
        <v>0</v>
      </c>
      <c r="Y169" s="126">
        <f t="shared" si="23"/>
        <v>0</v>
      </c>
      <c r="Z169" s="126">
        <f t="shared" si="24"/>
        <v>0</v>
      </c>
      <c r="AA169" s="126" t="s">
        <v>53</v>
      </c>
      <c r="AB169" s="126" t="s">
        <v>53</v>
      </c>
      <c r="AC169" s="126" t="s">
        <v>53</v>
      </c>
      <c r="AD169" s="126" t="s">
        <v>59</v>
      </c>
      <c r="AE169" s="126" t="s">
        <v>53</v>
      </c>
      <c r="AF169" s="126" t="s">
        <v>53</v>
      </c>
      <c r="AG169" s="126"/>
    </row>
    <row r="170" ht="14.4" customHeight="1" spans="1:33">
      <c r="A170" s="106"/>
      <c r="B170" s="126">
        <v>20</v>
      </c>
      <c r="C170" s="126" t="s">
        <v>401</v>
      </c>
      <c r="D170" s="300">
        <v>22351153</v>
      </c>
      <c r="E170" s="126" t="s">
        <v>78</v>
      </c>
      <c r="F170" s="126"/>
      <c r="G170" s="126"/>
      <c r="H170" s="126"/>
      <c r="I170" s="126"/>
      <c r="J170" s="126"/>
      <c r="K170" s="126"/>
      <c r="L170" s="126"/>
      <c r="M170" s="126"/>
      <c r="N170" s="126"/>
      <c r="O170" s="126"/>
      <c r="P170" s="126"/>
      <c r="Q170" s="126"/>
      <c r="R170" s="126"/>
      <c r="S170" s="126"/>
      <c r="T170" s="126"/>
      <c r="U170" s="126"/>
      <c r="V170" s="126"/>
      <c r="W170" s="126" t="s">
        <v>42</v>
      </c>
      <c r="X170" s="126">
        <f t="shared" si="22"/>
        <v>0</v>
      </c>
      <c r="Y170" s="126">
        <f t="shared" si="23"/>
        <v>0</v>
      </c>
      <c r="Z170" s="126">
        <f t="shared" si="24"/>
        <v>0</v>
      </c>
      <c r="AA170" s="126" t="s">
        <v>53</v>
      </c>
      <c r="AB170" s="126" t="s">
        <v>53</v>
      </c>
      <c r="AC170" s="126" t="s">
        <v>53</v>
      </c>
      <c r="AD170" s="126" t="s">
        <v>59</v>
      </c>
      <c r="AE170" s="126" t="s">
        <v>53</v>
      </c>
      <c r="AF170" s="126" t="s">
        <v>53</v>
      </c>
      <c r="AG170" s="126"/>
    </row>
    <row r="171" ht="14.4" customHeight="1" spans="1:33">
      <c r="A171" s="106"/>
      <c r="B171" s="126">
        <v>21</v>
      </c>
      <c r="C171" s="126" t="s">
        <v>402</v>
      </c>
      <c r="D171" s="300">
        <v>22351161</v>
      </c>
      <c r="E171" s="126" t="s">
        <v>78</v>
      </c>
      <c r="F171" s="126"/>
      <c r="G171" s="126"/>
      <c r="H171" s="126"/>
      <c r="I171" s="126"/>
      <c r="J171" s="126"/>
      <c r="K171" s="126"/>
      <c r="L171" s="126"/>
      <c r="M171" s="126"/>
      <c r="N171" s="126"/>
      <c r="O171" s="126"/>
      <c r="P171" s="126"/>
      <c r="Q171" s="126"/>
      <c r="R171" s="126"/>
      <c r="S171" s="126"/>
      <c r="T171" s="126"/>
      <c r="U171" s="126"/>
      <c r="V171" s="126"/>
      <c r="W171" s="126" t="s">
        <v>42</v>
      </c>
      <c r="X171" s="126">
        <f t="shared" si="22"/>
        <v>0</v>
      </c>
      <c r="Y171" s="126">
        <f t="shared" si="23"/>
        <v>0</v>
      </c>
      <c r="Z171" s="126">
        <f t="shared" si="24"/>
        <v>0</v>
      </c>
      <c r="AA171" s="126" t="s">
        <v>53</v>
      </c>
      <c r="AB171" s="126" t="s">
        <v>53</v>
      </c>
      <c r="AC171" s="126" t="s">
        <v>53</v>
      </c>
      <c r="AD171" s="126" t="s">
        <v>59</v>
      </c>
      <c r="AE171" s="126" t="s">
        <v>53</v>
      </c>
      <c r="AF171" s="126" t="s">
        <v>53</v>
      </c>
      <c r="AG171" s="126"/>
    </row>
    <row r="172" ht="14.4" customHeight="1" spans="1:33">
      <c r="A172" s="106"/>
      <c r="B172" s="126">
        <v>22</v>
      </c>
      <c r="C172" s="126" t="s">
        <v>403</v>
      </c>
      <c r="D172" s="300">
        <v>22351175</v>
      </c>
      <c r="E172" s="126" t="s">
        <v>58</v>
      </c>
      <c r="F172" s="126"/>
      <c r="G172" s="126"/>
      <c r="H172" s="126"/>
      <c r="I172" s="126"/>
      <c r="J172" s="126"/>
      <c r="K172" s="126"/>
      <c r="L172" s="126"/>
      <c r="M172" s="126"/>
      <c r="N172" s="126"/>
      <c r="O172" s="126"/>
      <c r="P172" s="126"/>
      <c r="Q172" s="126"/>
      <c r="R172" s="126"/>
      <c r="S172" s="126"/>
      <c r="T172" s="126"/>
      <c r="U172" s="126"/>
      <c r="V172" s="126"/>
      <c r="W172" s="126" t="s">
        <v>42</v>
      </c>
      <c r="X172" s="126">
        <f t="shared" si="22"/>
        <v>0</v>
      </c>
      <c r="Y172" s="126">
        <f t="shared" si="23"/>
        <v>0</v>
      </c>
      <c r="Z172" s="126">
        <f t="shared" si="24"/>
        <v>0</v>
      </c>
      <c r="AA172" s="126" t="s">
        <v>53</v>
      </c>
      <c r="AB172" s="126" t="s">
        <v>53</v>
      </c>
      <c r="AC172" s="126" t="s">
        <v>53</v>
      </c>
      <c r="AD172" s="126" t="s">
        <v>59</v>
      </c>
      <c r="AE172" s="126" t="s">
        <v>53</v>
      </c>
      <c r="AF172" s="126" t="s">
        <v>53</v>
      </c>
      <c r="AG172" s="126"/>
    </row>
    <row r="173" ht="14.4" customHeight="1" spans="1:33">
      <c r="A173" s="106"/>
      <c r="B173" s="126">
        <v>23</v>
      </c>
      <c r="C173" s="126" t="s">
        <v>404</v>
      </c>
      <c r="D173" s="300">
        <v>22351194</v>
      </c>
      <c r="E173" s="126" t="s">
        <v>78</v>
      </c>
      <c r="F173" s="126"/>
      <c r="G173" s="126"/>
      <c r="H173" s="126"/>
      <c r="I173" s="126"/>
      <c r="J173" s="126"/>
      <c r="K173" s="126"/>
      <c r="L173" s="126"/>
      <c r="M173" s="126"/>
      <c r="N173" s="126"/>
      <c r="O173" s="126"/>
      <c r="P173" s="126"/>
      <c r="Q173" s="126"/>
      <c r="R173" s="126"/>
      <c r="S173" s="126"/>
      <c r="T173" s="126"/>
      <c r="U173" s="126"/>
      <c r="V173" s="126"/>
      <c r="W173" s="126" t="s">
        <v>42</v>
      </c>
      <c r="X173" s="126">
        <f t="shared" si="22"/>
        <v>0</v>
      </c>
      <c r="Y173" s="126">
        <f t="shared" si="23"/>
        <v>0</v>
      </c>
      <c r="Z173" s="126">
        <f t="shared" si="24"/>
        <v>0</v>
      </c>
      <c r="AA173" s="126" t="s">
        <v>53</v>
      </c>
      <c r="AB173" s="126" t="s">
        <v>53</v>
      </c>
      <c r="AC173" s="126" t="s">
        <v>53</v>
      </c>
      <c r="AD173" s="126" t="s">
        <v>59</v>
      </c>
      <c r="AE173" s="126" t="s">
        <v>53</v>
      </c>
      <c r="AF173" s="126" t="s">
        <v>53</v>
      </c>
      <c r="AG173" s="126"/>
    </row>
    <row r="174" ht="14.4" customHeight="1" spans="1:33">
      <c r="A174" s="106"/>
      <c r="B174" s="126">
        <v>24</v>
      </c>
      <c r="C174" s="126" t="s">
        <v>405</v>
      </c>
      <c r="D174" s="300">
        <v>22351296</v>
      </c>
      <c r="E174" s="126" t="s">
        <v>58</v>
      </c>
      <c r="F174" s="126"/>
      <c r="G174" s="126"/>
      <c r="H174" s="126"/>
      <c r="I174" s="126"/>
      <c r="J174" s="126"/>
      <c r="K174" s="126"/>
      <c r="L174" s="126"/>
      <c r="M174" s="126"/>
      <c r="N174" s="126"/>
      <c r="O174" s="126"/>
      <c r="P174" s="126"/>
      <c r="Q174" s="126"/>
      <c r="R174" s="126"/>
      <c r="S174" s="126"/>
      <c r="T174" s="126"/>
      <c r="U174" s="126"/>
      <c r="V174" s="126"/>
      <c r="W174" s="126" t="s">
        <v>42</v>
      </c>
      <c r="X174" s="126">
        <f t="shared" si="22"/>
        <v>0</v>
      </c>
      <c r="Y174" s="126">
        <f t="shared" si="23"/>
        <v>0</v>
      </c>
      <c r="Z174" s="126">
        <f t="shared" si="24"/>
        <v>0</v>
      </c>
      <c r="AA174" s="126" t="s">
        <v>53</v>
      </c>
      <c r="AB174" s="126" t="s">
        <v>53</v>
      </c>
      <c r="AC174" s="126" t="s">
        <v>53</v>
      </c>
      <c r="AD174" s="126" t="s">
        <v>59</v>
      </c>
      <c r="AE174" s="126" t="s">
        <v>53</v>
      </c>
      <c r="AF174" s="126" t="s">
        <v>53</v>
      </c>
      <c r="AG174" s="126"/>
    </row>
    <row r="175" ht="14.4" customHeight="1" spans="1:33">
      <c r="A175" s="106"/>
      <c r="B175" s="126">
        <v>25</v>
      </c>
      <c r="C175" s="126" t="s">
        <v>406</v>
      </c>
      <c r="D175" s="300">
        <v>22351304</v>
      </c>
      <c r="E175" s="126" t="s">
        <v>71</v>
      </c>
      <c r="F175" s="126"/>
      <c r="G175" s="126"/>
      <c r="H175" s="126"/>
      <c r="I175" s="126"/>
      <c r="J175" s="126"/>
      <c r="K175" s="126"/>
      <c r="L175" s="126"/>
      <c r="M175" s="126"/>
      <c r="N175" s="126"/>
      <c r="O175" s="126"/>
      <c r="P175" s="126"/>
      <c r="Q175" s="126"/>
      <c r="R175" s="126"/>
      <c r="S175" s="126"/>
      <c r="T175" s="126"/>
      <c r="U175" s="126"/>
      <c r="V175" s="126"/>
      <c r="W175" s="126" t="s">
        <v>42</v>
      </c>
      <c r="X175" s="126">
        <f t="shared" si="22"/>
        <v>0</v>
      </c>
      <c r="Y175" s="126">
        <f t="shared" si="23"/>
        <v>0</v>
      </c>
      <c r="Z175" s="126">
        <f t="shared" si="24"/>
        <v>0</v>
      </c>
      <c r="AA175" s="126" t="s">
        <v>53</v>
      </c>
      <c r="AB175" s="126" t="s">
        <v>53</v>
      </c>
      <c r="AC175" s="126" t="s">
        <v>53</v>
      </c>
      <c r="AD175" s="126" t="s">
        <v>59</v>
      </c>
      <c r="AE175" s="126" t="s">
        <v>53</v>
      </c>
      <c r="AF175" s="126" t="s">
        <v>53</v>
      </c>
      <c r="AG175" s="126"/>
    </row>
    <row r="176" ht="14.4" customHeight="1" spans="1:33">
      <c r="A176" s="106"/>
      <c r="B176" s="126">
        <v>26</v>
      </c>
      <c r="C176" s="126" t="s">
        <v>407</v>
      </c>
      <c r="D176" s="300">
        <v>22351318</v>
      </c>
      <c r="E176" s="126" t="s">
        <v>71</v>
      </c>
      <c r="F176" s="126"/>
      <c r="G176" s="126"/>
      <c r="H176" s="126"/>
      <c r="I176" s="126"/>
      <c r="J176" s="126"/>
      <c r="K176" s="126"/>
      <c r="L176" s="126"/>
      <c r="M176" s="126"/>
      <c r="N176" s="126"/>
      <c r="O176" s="126"/>
      <c r="P176" s="126"/>
      <c r="Q176" s="126"/>
      <c r="R176" s="126"/>
      <c r="S176" s="126"/>
      <c r="T176" s="126"/>
      <c r="U176" s="126"/>
      <c r="V176" s="126"/>
      <c r="W176" s="126" t="s">
        <v>42</v>
      </c>
      <c r="X176" s="126">
        <f t="shared" si="22"/>
        <v>0</v>
      </c>
      <c r="Y176" s="126">
        <f t="shared" si="23"/>
        <v>0</v>
      </c>
      <c r="Z176" s="126">
        <f t="shared" si="24"/>
        <v>0</v>
      </c>
      <c r="AA176" s="126" t="s">
        <v>53</v>
      </c>
      <c r="AB176" s="126" t="s">
        <v>53</v>
      </c>
      <c r="AC176" s="126" t="s">
        <v>53</v>
      </c>
      <c r="AD176" s="126" t="s">
        <v>59</v>
      </c>
      <c r="AE176" s="126" t="s">
        <v>53</v>
      </c>
      <c r="AF176" s="126" t="s">
        <v>53</v>
      </c>
      <c r="AG176" s="126"/>
    </row>
    <row r="177" s="270" customFormat="1" ht="14.4" customHeight="1" spans="1:33">
      <c r="A177" s="277" t="s">
        <v>408</v>
      </c>
      <c r="B177" s="279">
        <v>1</v>
      </c>
      <c r="C177" s="277" t="s">
        <v>409</v>
      </c>
      <c r="D177" s="299">
        <v>22351132</v>
      </c>
      <c r="E177" s="277" t="s">
        <v>71</v>
      </c>
      <c r="F177" s="277">
        <v>0</v>
      </c>
      <c r="G177" s="277"/>
      <c r="H177" s="277" t="s">
        <v>178</v>
      </c>
      <c r="I177" s="277"/>
      <c r="J177" s="277" t="s">
        <v>52</v>
      </c>
      <c r="K177" s="277"/>
      <c r="L177" s="277"/>
      <c r="M177" s="277"/>
      <c r="N177" s="277"/>
      <c r="O177" s="277"/>
      <c r="P177" s="277"/>
      <c r="Q177" s="277"/>
      <c r="R177" s="277"/>
      <c r="S177" s="277">
        <v>10</v>
      </c>
      <c r="T177" s="277"/>
      <c r="U177" s="277"/>
      <c r="V177" s="277"/>
      <c r="W177" s="277"/>
      <c r="X177" s="277">
        <v>79</v>
      </c>
      <c r="Y177" s="277">
        <v>10</v>
      </c>
      <c r="Z177" s="277">
        <f t="shared" ref="Z177:Z209" si="25">SUM(X177,Y177*80/280)</f>
        <v>81.8571428571429</v>
      </c>
      <c r="AA177" s="277" t="s">
        <v>43</v>
      </c>
      <c r="AB177" s="277" t="s">
        <v>53</v>
      </c>
      <c r="AC177" s="277" t="s">
        <v>43</v>
      </c>
      <c r="AD177" s="277" t="s">
        <v>42</v>
      </c>
      <c r="AE177" s="277" t="s">
        <v>43</v>
      </c>
      <c r="AF177" s="277" t="s">
        <v>53</v>
      </c>
      <c r="AG177" s="279"/>
    </row>
    <row r="178" s="270" customFormat="1" ht="36" customHeight="1" spans="1:33">
      <c r="A178" s="277"/>
      <c r="B178" s="279">
        <v>2</v>
      </c>
      <c r="C178" s="277" t="s">
        <v>410</v>
      </c>
      <c r="D178" s="299">
        <v>22351254</v>
      </c>
      <c r="E178" s="277" t="s">
        <v>78</v>
      </c>
      <c r="F178" s="277">
        <v>0</v>
      </c>
      <c r="G178" s="277"/>
      <c r="H178" s="277" t="s">
        <v>411</v>
      </c>
      <c r="I178" s="277" t="s">
        <v>347</v>
      </c>
      <c r="J178" s="277"/>
      <c r="K178" s="277"/>
      <c r="L178" s="277"/>
      <c r="M178" s="277"/>
      <c r="N178" s="277"/>
      <c r="O178" s="277"/>
      <c r="P178" s="277"/>
      <c r="Q178" s="277">
        <v>10</v>
      </c>
      <c r="R178" s="277"/>
      <c r="S178" s="277">
        <v>0</v>
      </c>
      <c r="T178" s="277"/>
      <c r="U178" s="277">
        <v>0</v>
      </c>
      <c r="V178" s="277"/>
      <c r="W178" s="277"/>
      <c r="X178" s="277">
        <v>39</v>
      </c>
      <c r="Y178" s="277">
        <v>10</v>
      </c>
      <c r="Z178" s="277">
        <f t="shared" si="25"/>
        <v>41.8571428571429</v>
      </c>
      <c r="AA178" s="277" t="s">
        <v>43</v>
      </c>
      <c r="AB178" s="277" t="s">
        <v>53</v>
      </c>
      <c r="AC178" s="277" t="s">
        <v>43</v>
      </c>
      <c r="AD178" s="277" t="s">
        <v>42</v>
      </c>
      <c r="AE178" s="277" t="s">
        <v>43</v>
      </c>
      <c r="AF178" s="277" t="s">
        <v>53</v>
      </c>
      <c r="AG178" s="279"/>
    </row>
    <row r="179" ht="60" customHeight="1" spans="1:33">
      <c r="A179" s="106"/>
      <c r="B179" s="126">
        <v>3</v>
      </c>
      <c r="C179" s="106" t="s">
        <v>412</v>
      </c>
      <c r="D179" s="300">
        <v>22351224</v>
      </c>
      <c r="E179" s="106" t="s">
        <v>48</v>
      </c>
      <c r="F179" s="106">
        <v>0</v>
      </c>
      <c r="G179" s="106"/>
      <c r="H179" s="106" t="s">
        <v>413</v>
      </c>
      <c r="I179" s="106"/>
      <c r="J179" s="106"/>
      <c r="K179" s="106"/>
      <c r="L179" s="106"/>
      <c r="M179" s="106"/>
      <c r="N179" s="106"/>
      <c r="O179" s="106"/>
      <c r="P179" s="106"/>
      <c r="Q179" s="106">
        <v>25</v>
      </c>
      <c r="R179" s="106"/>
      <c r="S179" s="106">
        <v>20</v>
      </c>
      <c r="T179" s="106"/>
      <c r="U179" s="106">
        <v>15</v>
      </c>
      <c r="V179" s="106" t="s">
        <v>414</v>
      </c>
      <c r="W179" s="106"/>
      <c r="X179" s="106">
        <v>10</v>
      </c>
      <c r="Y179" s="106">
        <v>64</v>
      </c>
      <c r="Z179" s="106">
        <f t="shared" si="25"/>
        <v>28.2857142857143</v>
      </c>
      <c r="AA179" s="106" t="s">
        <v>43</v>
      </c>
      <c r="AB179" s="106" t="s">
        <v>43</v>
      </c>
      <c r="AC179" s="106" t="s">
        <v>43</v>
      </c>
      <c r="AD179" s="106" t="s">
        <v>42</v>
      </c>
      <c r="AE179" s="106" t="s">
        <v>43</v>
      </c>
      <c r="AF179" s="106" t="s">
        <v>43</v>
      </c>
      <c r="AG179" s="126"/>
    </row>
    <row r="180" ht="14.4" customHeight="1" spans="1:33">
      <c r="A180" s="106"/>
      <c r="B180" s="126">
        <v>4</v>
      </c>
      <c r="C180" s="106" t="s">
        <v>415</v>
      </c>
      <c r="D180" s="300">
        <v>22351122</v>
      </c>
      <c r="E180" s="106" t="s">
        <v>48</v>
      </c>
      <c r="F180" s="106">
        <v>0</v>
      </c>
      <c r="G180" s="106"/>
      <c r="H180" s="106"/>
      <c r="I180" s="106"/>
      <c r="J180" s="106" t="s">
        <v>142</v>
      </c>
      <c r="K180" s="106"/>
      <c r="L180" s="106"/>
      <c r="M180" s="106"/>
      <c r="N180" s="106"/>
      <c r="O180" s="106"/>
      <c r="P180" s="106"/>
      <c r="Q180" s="106">
        <v>30</v>
      </c>
      <c r="R180" s="106"/>
      <c r="S180" s="106">
        <v>20</v>
      </c>
      <c r="T180" s="106"/>
      <c r="U180" s="106">
        <v>30</v>
      </c>
      <c r="V180" s="106"/>
      <c r="W180" s="106"/>
      <c r="X180" s="106">
        <v>4</v>
      </c>
      <c r="Y180" s="106">
        <v>80</v>
      </c>
      <c r="Z180" s="106">
        <f t="shared" si="25"/>
        <v>26.8571428571429</v>
      </c>
      <c r="AA180" s="106" t="s">
        <v>43</v>
      </c>
      <c r="AB180" s="106" t="s">
        <v>43</v>
      </c>
      <c r="AC180" s="106" t="s">
        <v>43</v>
      </c>
      <c r="AD180" s="106" t="s">
        <v>42</v>
      </c>
      <c r="AE180" s="106" t="s">
        <v>43</v>
      </c>
      <c r="AF180" s="106" t="s">
        <v>43</v>
      </c>
      <c r="AG180" s="126"/>
    </row>
    <row r="181" ht="60" customHeight="1" spans="1:33">
      <c r="A181" s="106"/>
      <c r="B181" s="126">
        <v>5</v>
      </c>
      <c r="C181" s="106" t="s">
        <v>416</v>
      </c>
      <c r="D181" s="300">
        <v>22351258</v>
      </c>
      <c r="E181" s="106" t="s">
        <v>48</v>
      </c>
      <c r="F181" s="106">
        <v>0</v>
      </c>
      <c r="G181" s="106"/>
      <c r="H181" s="106"/>
      <c r="I181" s="106"/>
      <c r="J181" s="106"/>
      <c r="K181" s="106"/>
      <c r="L181" s="106"/>
      <c r="M181" s="106"/>
      <c r="N181" s="106"/>
      <c r="O181" s="106"/>
      <c r="P181" s="106"/>
      <c r="Q181" s="106">
        <v>30</v>
      </c>
      <c r="R181" s="106" t="s">
        <v>417</v>
      </c>
      <c r="S181" s="106">
        <v>20</v>
      </c>
      <c r="T181" s="106"/>
      <c r="U181" s="106">
        <v>30</v>
      </c>
      <c r="V181" s="106" t="s">
        <v>418</v>
      </c>
      <c r="W181" s="106"/>
      <c r="X181" s="106">
        <v>0</v>
      </c>
      <c r="Y181" s="106">
        <v>88</v>
      </c>
      <c r="Z181" s="106">
        <f t="shared" si="25"/>
        <v>25.1428571428571</v>
      </c>
      <c r="AA181" s="106" t="s">
        <v>53</v>
      </c>
      <c r="AB181" s="106" t="s">
        <v>43</v>
      </c>
      <c r="AC181" s="106" t="s">
        <v>43</v>
      </c>
      <c r="AD181" s="106" t="s">
        <v>42</v>
      </c>
      <c r="AE181" s="106" t="s">
        <v>43</v>
      </c>
      <c r="AF181" s="106" t="s">
        <v>53</v>
      </c>
      <c r="AG181" s="126"/>
    </row>
    <row r="182" ht="14.4" customHeight="1" spans="1:33">
      <c r="A182" s="106"/>
      <c r="B182" s="126">
        <v>6</v>
      </c>
      <c r="C182" s="106" t="s">
        <v>419</v>
      </c>
      <c r="D182" s="300">
        <v>22351035</v>
      </c>
      <c r="E182" s="106" t="s">
        <v>71</v>
      </c>
      <c r="F182" s="106">
        <v>0</v>
      </c>
      <c r="G182" s="106"/>
      <c r="H182" s="106" t="s">
        <v>161</v>
      </c>
      <c r="I182" s="106"/>
      <c r="J182" s="106"/>
      <c r="K182" s="106"/>
      <c r="L182" s="106"/>
      <c r="M182" s="106"/>
      <c r="N182" s="106"/>
      <c r="O182" s="106"/>
      <c r="P182" s="106"/>
      <c r="Q182" s="106">
        <v>30</v>
      </c>
      <c r="R182" s="106"/>
      <c r="S182" s="106">
        <v>20</v>
      </c>
      <c r="T182" s="106"/>
      <c r="U182" s="106"/>
      <c r="V182" s="106"/>
      <c r="W182" s="106"/>
      <c r="X182" s="106">
        <v>10</v>
      </c>
      <c r="Y182" s="106">
        <v>50</v>
      </c>
      <c r="Z182" s="106">
        <f t="shared" si="25"/>
        <v>24.2857142857143</v>
      </c>
      <c r="AA182" s="106" t="s">
        <v>43</v>
      </c>
      <c r="AB182" s="106" t="s">
        <v>43</v>
      </c>
      <c r="AC182" s="106" t="s">
        <v>43</v>
      </c>
      <c r="AD182" s="106" t="s">
        <v>42</v>
      </c>
      <c r="AE182" s="106" t="s">
        <v>43</v>
      </c>
      <c r="AF182" s="106" t="s">
        <v>43</v>
      </c>
      <c r="AG182" s="126"/>
    </row>
    <row r="183" ht="48" customHeight="1" spans="1:33">
      <c r="A183" s="106"/>
      <c r="B183" s="126">
        <v>7</v>
      </c>
      <c r="C183" s="106" t="s">
        <v>420</v>
      </c>
      <c r="D183" s="300">
        <v>22351272</v>
      </c>
      <c r="E183" s="106" t="s">
        <v>78</v>
      </c>
      <c r="F183" s="106">
        <v>0</v>
      </c>
      <c r="G183" s="106"/>
      <c r="H183" s="106"/>
      <c r="I183" s="106"/>
      <c r="J183" s="106"/>
      <c r="K183" s="106"/>
      <c r="L183" s="106"/>
      <c r="M183" s="106"/>
      <c r="N183" s="106"/>
      <c r="O183" s="106"/>
      <c r="P183" s="106"/>
      <c r="Q183" s="106">
        <v>30</v>
      </c>
      <c r="R183" s="106"/>
      <c r="S183" s="106">
        <v>20</v>
      </c>
      <c r="T183" s="106"/>
      <c r="U183" s="106">
        <v>27.54</v>
      </c>
      <c r="V183" s="106" t="s">
        <v>421</v>
      </c>
      <c r="W183" s="106"/>
      <c r="X183" s="106">
        <v>0</v>
      </c>
      <c r="Y183" s="106">
        <v>82.5</v>
      </c>
      <c r="Z183" s="106">
        <f t="shared" si="25"/>
        <v>23.5714285714286</v>
      </c>
      <c r="AA183" s="106" t="s">
        <v>53</v>
      </c>
      <c r="AB183" s="106" t="s">
        <v>43</v>
      </c>
      <c r="AC183" s="106" t="s">
        <v>43</v>
      </c>
      <c r="AD183" s="106" t="s">
        <v>42</v>
      </c>
      <c r="AE183" s="106" t="s">
        <v>43</v>
      </c>
      <c r="AF183" s="106" t="s">
        <v>53</v>
      </c>
      <c r="AG183" s="126"/>
    </row>
    <row r="184" ht="48" customHeight="1" spans="1:33">
      <c r="A184" s="106"/>
      <c r="B184" s="126">
        <v>8</v>
      </c>
      <c r="C184" s="106" t="s">
        <v>422</v>
      </c>
      <c r="D184" s="300">
        <v>22351270</v>
      </c>
      <c r="E184" s="106" t="s">
        <v>71</v>
      </c>
      <c r="F184" s="106">
        <v>0</v>
      </c>
      <c r="G184" s="106"/>
      <c r="H184" s="106"/>
      <c r="I184" s="106"/>
      <c r="J184" s="106"/>
      <c r="K184" s="106"/>
      <c r="L184" s="106"/>
      <c r="M184" s="106"/>
      <c r="N184" s="106"/>
      <c r="O184" s="106"/>
      <c r="P184" s="106"/>
      <c r="Q184" s="106">
        <v>30</v>
      </c>
      <c r="R184" s="106"/>
      <c r="S184" s="106">
        <v>20</v>
      </c>
      <c r="T184" s="106"/>
      <c r="U184" s="106">
        <v>30</v>
      </c>
      <c r="V184" s="106" t="s">
        <v>423</v>
      </c>
      <c r="W184" s="106"/>
      <c r="X184" s="106">
        <v>0</v>
      </c>
      <c r="Y184" s="106">
        <v>82</v>
      </c>
      <c r="Z184" s="106">
        <f t="shared" si="25"/>
        <v>23.4285714285714</v>
      </c>
      <c r="AA184" s="106" t="s">
        <v>53</v>
      </c>
      <c r="AB184" s="106" t="s">
        <v>43</v>
      </c>
      <c r="AC184" s="106" t="s">
        <v>43</v>
      </c>
      <c r="AD184" s="106" t="s">
        <v>42</v>
      </c>
      <c r="AE184" s="106" t="s">
        <v>43</v>
      </c>
      <c r="AF184" s="106" t="s">
        <v>53</v>
      </c>
      <c r="AG184" s="126"/>
    </row>
    <row r="185" ht="14.4" customHeight="1" spans="1:33">
      <c r="A185" s="106"/>
      <c r="B185" s="126">
        <v>9</v>
      </c>
      <c r="C185" s="106" t="s">
        <v>424</v>
      </c>
      <c r="D185" s="300">
        <v>22351186</v>
      </c>
      <c r="E185" s="106" t="s">
        <v>71</v>
      </c>
      <c r="F185" s="106">
        <v>0</v>
      </c>
      <c r="G185" s="106"/>
      <c r="H185" s="106"/>
      <c r="I185" s="106" t="s">
        <v>52</v>
      </c>
      <c r="J185" s="106"/>
      <c r="K185" s="106"/>
      <c r="L185" s="106"/>
      <c r="M185" s="106"/>
      <c r="N185" s="106"/>
      <c r="O185" s="106"/>
      <c r="P185" s="106"/>
      <c r="Q185" s="106">
        <v>20</v>
      </c>
      <c r="R185" s="106"/>
      <c r="S185" s="106">
        <v>20</v>
      </c>
      <c r="T185" s="106"/>
      <c r="U185" s="106"/>
      <c r="V185" s="106"/>
      <c r="W185" s="106"/>
      <c r="X185" s="106">
        <v>10</v>
      </c>
      <c r="Y185" s="106">
        <v>40</v>
      </c>
      <c r="Z185" s="106">
        <f t="shared" si="25"/>
        <v>21.4285714285714</v>
      </c>
      <c r="AA185" s="106" t="s">
        <v>43</v>
      </c>
      <c r="AB185" s="106" t="s">
        <v>43</v>
      </c>
      <c r="AC185" s="106" t="s">
        <v>43</v>
      </c>
      <c r="AD185" s="106" t="s">
        <v>42</v>
      </c>
      <c r="AE185" s="106" t="s">
        <v>43</v>
      </c>
      <c r="AF185" s="106" t="s">
        <v>43</v>
      </c>
      <c r="AG185" s="126"/>
    </row>
    <row r="186" ht="48" customHeight="1" spans="1:33">
      <c r="A186" s="106"/>
      <c r="B186" s="126">
        <v>10</v>
      </c>
      <c r="C186" s="106" t="s">
        <v>425</v>
      </c>
      <c r="D186" s="300">
        <v>22351162</v>
      </c>
      <c r="E186" s="106" t="s">
        <v>71</v>
      </c>
      <c r="F186" s="106">
        <v>0</v>
      </c>
      <c r="G186" s="106"/>
      <c r="H186" s="106" t="s">
        <v>426</v>
      </c>
      <c r="I186" s="106"/>
      <c r="J186" s="106"/>
      <c r="K186" s="106"/>
      <c r="L186" s="106"/>
      <c r="M186" s="106"/>
      <c r="N186" s="106"/>
      <c r="O186" s="106"/>
      <c r="P186" s="106"/>
      <c r="Q186" s="106">
        <v>25</v>
      </c>
      <c r="R186" s="106"/>
      <c r="S186" s="106">
        <v>20</v>
      </c>
      <c r="T186" s="106"/>
      <c r="U186" s="106">
        <v>7.5</v>
      </c>
      <c r="V186" s="106" t="s">
        <v>427</v>
      </c>
      <c r="W186" s="106"/>
      <c r="X186" s="106">
        <v>3</v>
      </c>
      <c r="Y186" s="106">
        <v>55.5</v>
      </c>
      <c r="Z186" s="106">
        <f t="shared" si="25"/>
        <v>18.8571428571429</v>
      </c>
      <c r="AA186" s="106" t="s">
        <v>43</v>
      </c>
      <c r="AB186" s="106" t="s">
        <v>43</v>
      </c>
      <c r="AC186" s="106" t="s">
        <v>43</v>
      </c>
      <c r="AD186" s="106" t="s">
        <v>42</v>
      </c>
      <c r="AE186" s="106" t="s">
        <v>43</v>
      </c>
      <c r="AF186" s="106" t="s">
        <v>43</v>
      </c>
      <c r="AG186" s="126"/>
    </row>
    <row r="187" ht="60" customHeight="1" spans="1:33">
      <c r="A187" s="106"/>
      <c r="B187" s="126">
        <v>11</v>
      </c>
      <c r="C187" s="106" t="s">
        <v>428</v>
      </c>
      <c r="D187" s="300">
        <v>22351240</v>
      </c>
      <c r="E187" s="106" t="s">
        <v>78</v>
      </c>
      <c r="F187" s="106">
        <v>0</v>
      </c>
      <c r="G187" s="106"/>
      <c r="H187" s="106"/>
      <c r="I187" s="106"/>
      <c r="J187" s="106"/>
      <c r="K187" s="106"/>
      <c r="L187" s="106"/>
      <c r="M187" s="106"/>
      <c r="N187" s="106"/>
      <c r="O187" s="106"/>
      <c r="P187" s="106">
        <v>0</v>
      </c>
      <c r="Q187" s="106">
        <v>16</v>
      </c>
      <c r="R187" s="106"/>
      <c r="S187" s="106">
        <v>20</v>
      </c>
      <c r="T187" s="106"/>
      <c r="U187" s="106">
        <v>35</v>
      </c>
      <c r="V187" s="106" t="s">
        <v>429</v>
      </c>
      <c r="W187" s="106"/>
      <c r="X187" s="106">
        <v>0</v>
      </c>
      <c r="Y187" s="106">
        <v>64</v>
      </c>
      <c r="Z187" s="106">
        <f t="shared" si="25"/>
        <v>18.2857142857143</v>
      </c>
      <c r="AA187" s="106" t="s">
        <v>53</v>
      </c>
      <c r="AB187" s="106" t="s">
        <v>43</v>
      </c>
      <c r="AC187" s="106" t="s">
        <v>43</v>
      </c>
      <c r="AD187" s="106" t="s">
        <v>42</v>
      </c>
      <c r="AE187" s="106" t="s">
        <v>43</v>
      </c>
      <c r="AF187" s="106" t="s">
        <v>53</v>
      </c>
      <c r="AG187" s="126"/>
    </row>
    <row r="188" ht="48" customHeight="1" spans="1:33">
      <c r="A188" s="106"/>
      <c r="B188" s="126">
        <v>12</v>
      </c>
      <c r="C188" s="106" t="s">
        <v>430</v>
      </c>
      <c r="D188" s="300">
        <v>22351220</v>
      </c>
      <c r="E188" s="106" t="s">
        <v>71</v>
      </c>
      <c r="F188" s="106">
        <v>0</v>
      </c>
      <c r="G188" s="106"/>
      <c r="H188" s="106" t="s">
        <v>431</v>
      </c>
      <c r="I188" s="106"/>
      <c r="J188" s="106"/>
      <c r="K188" s="106"/>
      <c r="L188" s="106"/>
      <c r="M188" s="106"/>
      <c r="N188" s="106"/>
      <c r="O188" s="106"/>
      <c r="P188" s="106"/>
      <c r="Q188" s="106">
        <v>22</v>
      </c>
      <c r="R188" s="106" t="s">
        <v>417</v>
      </c>
      <c r="S188" s="106">
        <v>20</v>
      </c>
      <c r="T188" s="106"/>
      <c r="U188" s="106">
        <v>7.5</v>
      </c>
      <c r="V188" s="106"/>
      <c r="W188" s="106"/>
      <c r="X188" s="106">
        <v>2.5</v>
      </c>
      <c r="Y188" s="106">
        <v>49.5</v>
      </c>
      <c r="Z188" s="106">
        <f t="shared" si="25"/>
        <v>16.6428571428571</v>
      </c>
      <c r="AA188" s="106" t="s">
        <v>43</v>
      </c>
      <c r="AB188" s="106" t="s">
        <v>43</v>
      </c>
      <c r="AC188" s="106" t="s">
        <v>43</v>
      </c>
      <c r="AD188" s="106" t="s">
        <v>42</v>
      </c>
      <c r="AE188" s="106" t="s">
        <v>43</v>
      </c>
      <c r="AF188" s="106" t="s">
        <v>43</v>
      </c>
      <c r="AG188" s="126"/>
    </row>
    <row r="189" ht="14.4" customHeight="1" spans="1:33">
      <c r="A189" s="106"/>
      <c r="B189" s="126">
        <v>13</v>
      </c>
      <c r="C189" s="106" t="s">
        <v>432</v>
      </c>
      <c r="D189" s="300">
        <v>22351128</v>
      </c>
      <c r="E189" s="106" t="s">
        <v>71</v>
      </c>
      <c r="F189" s="106">
        <v>0</v>
      </c>
      <c r="G189" s="106"/>
      <c r="H189" s="106"/>
      <c r="I189" s="106"/>
      <c r="J189" s="106"/>
      <c r="K189" s="106"/>
      <c r="L189" s="106"/>
      <c r="M189" s="106"/>
      <c r="N189" s="106"/>
      <c r="O189" s="106"/>
      <c r="P189" s="106"/>
      <c r="Q189" s="106">
        <v>15</v>
      </c>
      <c r="R189" s="106"/>
      <c r="S189" s="106">
        <v>10</v>
      </c>
      <c r="T189" s="106"/>
      <c r="U189" s="106">
        <v>30</v>
      </c>
      <c r="V189" s="106"/>
      <c r="W189" s="106"/>
      <c r="X189" s="106">
        <v>0</v>
      </c>
      <c r="Y189" s="106">
        <v>55</v>
      </c>
      <c r="Z189" s="106">
        <f t="shared" si="25"/>
        <v>15.7142857142857</v>
      </c>
      <c r="AA189" s="106" t="s">
        <v>53</v>
      </c>
      <c r="AB189" s="106" t="s">
        <v>43</v>
      </c>
      <c r="AC189" s="106" t="s">
        <v>43</v>
      </c>
      <c r="AD189" s="106" t="s">
        <v>42</v>
      </c>
      <c r="AE189" s="106" t="s">
        <v>43</v>
      </c>
      <c r="AF189" s="106" t="s">
        <v>53</v>
      </c>
      <c r="AG189" s="126"/>
    </row>
    <row r="190" ht="14.4" customHeight="1" spans="1:33">
      <c r="A190" s="106"/>
      <c r="B190" s="126">
        <v>14</v>
      </c>
      <c r="C190" s="106" t="s">
        <v>433</v>
      </c>
      <c r="D190" s="300">
        <v>22351181</v>
      </c>
      <c r="E190" s="106" t="s">
        <v>78</v>
      </c>
      <c r="F190" s="106">
        <v>0</v>
      </c>
      <c r="G190" s="106"/>
      <c r="H190" s="106"/>
      <c r="I190" s="106"/>
      <c r="J190" s="106"/>
      <c r="K190" s="106"/>
      <c r="L190" s="106"/>
      <c r="M190" s="106"/>
      <c r="N190" s="106"/>
      <c r="O190" s="106"/>
      <c r="P190" s="106"/>
      <c r="Q190" s="106">
        <v>30</v>
      </c>
      <c r="R190" s="106"/>
      <c r="S190" s="106">
        <v>10</v>
      </c>
      <c r="T190" s="106"/>
      <c r="U190" s="106"/>
      <c r="V190" s="106"/>
      <c r="W190" s="106" t="s">
        <v>42</v>
      </c>
      <c r="X190" s="106">
        <v>0</v>
      </c>
      <c r="Y190" s="106">
        <v>40</v>
      </c>
      <c r="Z190" s="106">
        <f t="shared" si="25"/>
        <v>11.4285714285714</v>
      </c>
      <c r="AA190" s="106" t="s">
        <v>53</v>
      </c>
      <c r="AB190" s="106" t="s">
        <v>43</v>
      </c>
      <c r="AC190" s="106" t="s">
        <v>43</v>
      </c>
      <c r="AD190" s="106" t="s">
        <v>42</v>
      </c>
      <c r="AE190" s="106" t="s">
        <v>43</v>
      </c>
      <c r="AF190" s="106" t="s">
        <v>53</v>
      </c>
      <c r="AG190" s="126"/>
    </row>
    <row r="191" ht="14.4" customHeight="1" spans="1:33">
      <c r="A191" s="106"/>
      <c r="B191" s="126">
        <v>15</v>
      </c>
      <c r="C191" s="106" t="s">
        <v>434</v>
      </c>
      <c r="D191" s="300">
        <v>22351289</v>
      </c>
      <c r="E191" s="106" t="s">
        <v>71</v>
      </c>
      <c r="F191" s="106">
        <v>0</v>
      </c>
      <c r="G191" s="106"/>
      <c r="H191" s="106"/>
      <c r="I191" s="106"/>
      <c r="J191" s="106"/>
      <c r="K191" s="106"/>
      <c r="L191" s="106"/>
      <c r="M191" s="106"/>
      <c r="N191" s="106"/>
      <c r="O191" s="106"/>
      <c r="P191" s="106"/>
      <c r="Q191" s="106">
        <v>20</v>
      </c>
      <c r="R191" s="106"/>
      <c r="S191" s="106">
        <v>20</v>
      </c>
      <c r="T191" s="106"/>
      <c r="U191" s="106"/>
      <c r="V191" s="106"/>
      <c r="W191" s="106" t="s">
        <v>42</v>
      </c>
      <c r="X191" s="106">
        <v>0</v>
      </c>
      <c r="Y191" s="106">
        <v>40</v>
      </c>
      <c r="Z191" s="106">
        <f t="shared" si="25"/>
        <v>11.4285714285714</v>
      </c>
      <c r="AA191" s="106" t="s">
        <v>53</v>
      </c>
      <c r="AB191" s="106" t="s">
        <v>43</v>
      </c>
      <c r="AC191" s="106" t="s">
        <v>53</v>
      </c>
      <c r="AD191" s="106" t="s">
        <v>59</v>
      </c>
      <c r="AE191" s="106" t="s">
        <v>53</v>
      </c>
      <c r="AF191" s="106" t="s">
        <v>53</v>
      </c>
      <c r="AG191" s="126"/>
    </row>
    <row r="192" ht="14.4" customHeight="1" spans="1:33">
      <c r="A192" s="106"/>
      <c r="B192" s="126">
        <v>16</v>
      </c>
      <c r="C192" s="106" t="s">
        <v>435</v>
      </c>
      <c r="D192" s="300">
        <v>22351187</v>
      </c>
      <c r="E192" s="106" t="s">
        <v>71</v>
      </c>
      <c r="F192" s="106">
        <v>0</v>
      </c>
      <c r="G192" s="106"/>
      <c r="H192" s="106"/>
      <c r="I192" s="106" t="s">
        <v>52</v>
      </c>
      <c r="J192" s="106"/>
      <c r="K192" s="106"/>
      <c r="L192" s="106"/>
      <c r="M192" s="106"/>
      <c r="N192" s="106"/>
      <c r="O192" s="106"/>
      <c r="P192" s="106"/>
      <c r="Q192" s="106"/>
      <c r="R192" s="106"/>
      <c r="S192" s="106"/>
      <c r="T192" s="106"/>
      <c r="U192" s="106"/>
      <c r="V192" s="106"/>
      <c r="W192" s="106" t="s">
        <v>42</v>
      </c>
      <c r="X192" s="106">
        <v>10</v>
      </c>
      <c r="Y192" s="106">
        <v>0</v>
      </c>
      <c r="Z192" s="106">
        <f t="shared" si="25"/>
        <v>10</v>
      </c>
      <c r="AA192" s="106" t="s">
        <v>43</v>
      </c>
      <c r="AB192" s="106" t="s">
        <v>53</v>
      </c>
      <c r="AC192" s="106" t="s">
        <v>53</v>
      </c>
      <c r="AD192" s="106" t="s">
        <v>59</v>
      </c>
      <c r="AE192" s="106" t="s">
        <v>53</v>
      </c>
      <c r="AF192" s="106" t="s">
        <v>53</v>
      </c>
      <c r="AG192" s="126"/>
    </row>
    <row r="193" ht="48" customHeight="1" spans="1:33">
      <c r="A193" s="106"/>
      <c r="B193" s="126">
        <v>17</v>
      </c>
      <c r="C193" s="106" t="s">
        <v>436</v>
      </c>
      <c r="D193" s="300">
        <v>22351214</v>
      </c>
      <c r="E193" s="106" t="s">
        <v>71</v>
      </c>
      <c r="F193" s="106">
        <v>0</v>
      </c>
      <c r="G193" s="106"/>
      <c r="H193" s="106"/>
      <c r="I193" s="106"/>
      <c r="J193" s="106" t="s">
        <v>52</v>
      </c>
      <c r="K193" s="106"/>
      <c r="L193" s="106"/>
      <c r="M193" s="106"/>
      <c r="N193" s="106"/>
      <c r="O193" s="106"/>
      <c r="P193" s="106"/>
      <c r="Q193" s="106">
        <v>9.5</v>
      </c>
      <c r="R193" s="106" t="s">
        <v>417</v>
      </c>
      <c r="S193" s="106">
        <v>10</v>
      </c>
      <c r="T193" s="106"/>
      <c r="U193" s="106"/>
      <c r="V193" s="106"/>
      <c r="W193" s="106" t="s">
        <v>42</v>
      </c>
      <c r="X193" s="106">
        <v>4</v>
      </c>
      <c r="Y193" s="106">
        <v>19.5</v>
      </c>
      <c r="Z193" s="106">
        <f t="shared" si="25"/>
        <v>9.57142857142857</v>
      </c>
      <c r="AA193" s="106" t="s">
        <v>43</v>
      </c>
      <c r="AB193" s="106" t="s">
        <v>53</v>
      </c>
      <c r="AC193" s="106" t="s">
        <v>53</v>
      </c>
      <c r="AD193" s="106" t="s">
        <v>59</v>
      </c>
      <c r="AE193" s="106" t="s">
        <v>53</v>
      </c>
      <c r="AF193" s="106" t="s">
        <v>53</v>
      </c>
      <c r="AG193" s="126"/>
    </row>
    <row r="194" ht="72" customHeight="1" spans="1:33">
      <c r="A194" s="106"/>
      <c r="B194" s="126">
        <v>18</v>
      </c>
      <c r="C194" s="106" t="s">
        <v>437</v>
      </c>
      <c r="D194" s="300">
        <v>22351062</v>
      </c>
      <c r="E194" s="106" t="s">
        <v>78</v>
      </c>
      <c r="F194" s="106">
        <v>0</v>
      </c>
      <c r="G194" s="106"/>
      <c r="H194" s="106"/>
      <c r="I194" s="106"/>
      <c r="J194" s="106"/>
      <c r="K194" s="106"/>
      <c r="L194" s="106"/>
      <c r="M194" s="106"/>
      <c r="N194" s="106"/>
      <c r="O194" s="106"/>
      <c r="P194" s="106"/>
      <c r="Q194" s="106">
        <v>10</v>
      </c>
      <c r="R194" s="106"/>
      <c r="S194" s="106">
        <v>20</v>
      </c>
      <c r="T194" s="106"/>
      <c r="U194" s="106"/>
      <c r="V194" s="106" t="s">
        <v>438</v>
      </c>
      <c r="W194" s="106" t="s">
        <v>42</v>
      </c>
      <c r="X194" s="106">
        <v>0</v>
      </c>
      <c r="Y194" s="106">
        <v>33</v>
      </c>
      <c r="Z194" s="106">
        <f t="shared" si="25"/>
        <v>9.42857142857143</v>
      </c>
      <c r="AA194" s="106" t="s">
        <v>53</v>
      </c>
      <c r="AB194" s="106" t="s">
        <v>43</v>
      </c>
      <c r="AC194" s="106" t="s">
        <v>53</v>
      </c>
      <c r="AD194" s="106" t="s">
        <v>59</v>
      </c>
      <c r="AE194" s="106" t="s">
        <v>53</v>
      </c>
      <c r="AF194" s="106" t="s">
        <v>53</v>
      </c>
      <c r="AG194" s="126"/>
    </row>
    <row r="195" ht="14.4" customHeight="1" spans="1:33">
      <c r="A195" s="106"/>
      <c r="B195" s="126">
        <v>19</v>
      </c>
      <c r="C195" s="106" t="s">
        <v>439</v>
      </c>
      <c r="D195" s="300">
        <v>22351086</v>
      </c>
      <c r="E195" s="106" t="s">
        <v>78</v>
      </c>
      <c r="F195" s="106">
        <v>0</v>
      </c>
      <c r="G195" s="106"/>
      <c r="H195" s="106"/>
      <c r="I195" s="106"/>
      <c r="J195" s="106"/>
      <c r="K195" s="106"/>
      <c r="L195" s="106"/>
      <c r="M195" s="106"/>
      <c r="N195" s="106"/>
      <c r="O195" s="106"/>
      <c r="P195" s="126">
        <v>2</v>
      </c>
      <c r="Q195" s="106">
        <v>3.75</v>
      </c>
      <c r="R195" s="106">
        <v>2</v>
      </c>
      <c r="S195" s="106">
        <v>20</v>
      </c>
      <c r="T195" s="106"/>
      <c r="U195" s="106">
        <v>0</v>
      </c>
      <c r="V195" s="106"/>
      <c r="W195" s="106" t="s">
        <v>42</v>
      </c>
      <c r="X195" s="106">
        <v>2</v>
      </c>
      <c r="Y195" s="106">
        <v>25.75</v>
      </c>
      <c r="Z195" s="106">
        <f t="shared" si="25"/>
        <v>9.35714285714286</v>
      </c>
      <c r="AA195" s="106" t="s">
        <v>43</v>
      </c>
      <c r="AB195" s="106" t="s">
        <v>53</v>
      </c>
      <c r="AC195" s="106" t="s">
        <v>53</v>
      </c>
      <c r="AD195" s="106" t="s">
        <v>59</v>
      </c>
      <c r="AE195" s="106" t="s">
        <v>53</v>
      </c>
      <c r="AF195" s="106" t="s">
        <v>53</v>
      </c>
      <c r="AG195" s="126"/>
    </row>
    <row r="196" ht="14.4" customHeight="1" spans="1:33">
      <c r="A196" s="106"/>
      <c r="B196" s="126">
        <v>20</v>
      </c>
      <c r="C196" s="106" t="s">
        <v>440</v>
      </c>
      <c r="D196" s="300">
        <v>22351072</v>
      </c>
      <c r="E196" s="106" t="s">
        <v>71</v>
      </c>
      <c r="F196" s="106">
        <v>0</v>
      </c>
      <c r="G196" s="106"/>
      <c r="H196" s="106"/>
      <c r="I196" s="106"/>
      <c r="J196" s="106"/>
      <c r="K196" s="106"/>
      <c r="L196" s="106"/>
      <c r="M196" s="106"/>
      <c r="N196" s="106"/>
      <c r="O196" s="106"/>
      <c r="P196" s="106"/>
      <c r="Q196" s="106">
        <v>10</v>
      </c>
      <c r="R196" s="106"/>
      <c r="S196" s="106">
        <v>20</v>
      </c>
      <c r="T196" s="106"/>
      <c r="U196" s="106"/>
      <c r="V196" s="106"/>
      <c r="W196" s="106" t="s">
        <v>42</v>
      </c>
      <c r="X196" s="106">
        <v>0</v>
      </c>
      <c r="Y196" s="106">
        <v>30</v>
      </c>
      <c r="Z196" s="106">
        <f t="shared" si="25"/>
        <v>8.57142857142857</v>
      </c>
      <c r="AA196" s="106" t="s">
        <v>53</v>
      </c>
      <c r="AB196" s="106" t="s">
        <v>53</v>
      </c>
      <c r="AC196" s="106" t="s">
        <v>53</v>
      </c>
      <c r="AD196" s="106" t="s">
        <v>59</v>
      </c>
      <c r="AE196" s="106" t="s">
        <v>53</v>
      </c>
      <c r="AF196" s="106" t="s">
        <v>53</v>
      </c>
      <c r="AG196" s="126"/>
    </row>
    <row r="197" ht="14.4" customHeight="1" spans="1:33">
      <c r="A197" s="106"/>
      <c r="B197" s="126">
        <v>21</v>
      </c>
      <c r="C197" s="106" t="s">
        <v>441</v>
      </c>
      <c r="D197" s="300">
        <v>22351182</v>
      </c>
      <c r="E197" s="106" t="s">
        <v>78</v>
      </c>
      <c r="F197" s="106">
        <v>0</v>
      </c>
      <c r="G197" s="106"/>
      <c r="H197" s="106"/>
      <c r="I197" s="106"/>
      <c r="J197" s="106"/>
      <c r="K197" s="106"/>
      <c r="L197" s="106"/>
      <c r="M197" s="106"/>
      <c r="N197" s="106"/>
      <c r="O197" s="106"/>
      <c r="P197" s="106"/>
      <c r="Q197" s="106">
        <v>10</v>
      </c>
      <c r="R197" s="106"/>
      <c r="S197" s="106">
        <v>20</v>
      </c>
      <c r="T197" s="106"/>
      <c r="U197" s="106"/>
      <c r="V197" s="106"/>
      <c r="W197" s="106" t="s">
        <v>42</v>
      </c>
      <c r="X197" s="106">
        <v>0</v>
      </c>
      <c r="Y197" s="106">
        <v>30</v>
      </c>
      <c r="Z197" s="106">
        <f t="shared" si="25"/>
        <v>8.57142857142857</v>
      </c>
      <c r="AA197" s="106" t="s">
        <v>53</v>
      </c>
      <c r="AB197" s="106" t="s">
        <v>53</v>
      </c>
      <c r="AC197" s="106" t="s">
        <v>53</v>
      </c>
      <c r="AD197" s="106" t="s">
        <v>59</v>
      </c>
      <c r="AE197" s="106" t="s">
        <v>53</v>
      </c>
      <c r="AF197" s="106" t="s">
        <v>53</v>
      </c>
      <c r="AG197" s="126"/>
    </row>
    <row r="198" ht="48" customHeight="1" spans="1:33">
      <c r="A198" s="106"/>
      <c r="B198" s="126">
        <v>22</v>
      </c>
      <c r="C198" s="106" t="s">
        <v>442</v>
      </c>
      <c r="D198" s="300">
        <v>22351103</v>
      </c>
      <c r="E198" s="106" t="s">
        <v>78</v>
      </c>
      <c r="F198" s="106">
        <v>0</v>
      </c>
      <c r="G198" s="106"/>
      <c r="H198" s="106"/>
      <c r="I198" s="106" t="s">
        <v>108</v>
      </c>
      <c r="J198" s="106"/>
      <c r="K198" s="106"/>
      <c r="L198" s="106"/>
      <c r="M198" s="106"/>
      <c r="N198" s="106"/>
      <c r="O198" s="106"/>
      <c r="P198" s="106"/>
      <c r="Q198" s="106"/>
      <c r="R198" s="106"/>
      <c r="S198" s="106">
        <v>10</v>
      </c>
      <c r="T198" s="106"/>
      <c r="U198" s="106"/>
      <c r="V198" s="106" t="s">
        <v>443</v>
      </c>
      <c r="W198" s="106" t="s">
        <v>42</v>
      </c>
      <c r="X198" s="106">
        <v>4</v>
      </c>
      <c r="Y198" s="106">
        <v>13</v>
      </c>
      <c r="Z198" s="106">
        <f t="shared" si="25"/>
        <v>7.71428571428571</v>
      </c>
      <c r="AA198" s="106" t="s">
        <v>43</v>
      </c>
      <c r="AB198" s="106" t="s">
        <v>53</v>
      </c>
      <c r="AC198" s="106" t="s">
        <v>53</v>
      </c>
      <c r="AD198" s="106" t="s">
        <v>59</v>
      </c>
      <c r="AE198" s="106" t="s">
        <v>53</v>
      </c>
      <c r="AF198" s="106" t="s">
        <v>53</v>
      </c>
      <c r="AG198" s="126"/>
    </row>
    <row r="199" ht="24" customHeight="1" spans="1:33">
      <c r="A199" s="106"/>
      <c r="B199" s="126">
        <v>23</v>
      </c>
      <c r="C199" s="106" t="s">
        <v>444</v>
      </c>
      <c r="D199" s="300">
        <v>22351218</v>
      </c>
      <c r="E199" s="106" t="s">
        <v>48</v>
      </c>
      <c r="F199" s="106">
        <v>0</v>
      </c>
      <c r="G199" s="106"/>
      <c r="H199" s="106"/>
      <c r="I199" s="106"/>
      <c r="J199" s="106" t="s">
        <v>85</v>
      </c>
      <c r="K199" s="106"/>
      <c r="L199" s="106"/>
      <c r="M199" s="106"/>
      <c r="N199" s="106"/>
      <c r="O199" s="106"/>
      <c r="P199" s="106"/>
      <c r="Q199" s="106">
        <v>10</v>
      </c>
      <c r="R199" s="106"/>
      <c r="S199" s="106"/>
      <c r="T199" s="106"/>
      <c r="U199" s="106"/>
      <c r="V199" s="106"/>
      <c r="W199" s="106" t="s">
        <v>42</v>
      </c>
      <c r="X199" s="106">
        <v>4</v>
      </c>
      <c r="Y199" s="106">
        <v>10</v>
      </c>
      <c r="Z199" s="106">
        <f t="shared" si="25"/>
        <v>6.85714285714286</v>
      </c>
      <c r="AA199" s="106" t="s">
        <v>43</v>
      </c>
      <c r="AB199" s="106" t="s">
        <v>53</v>
      </c>
      <c r="AC199" s="106" t="s">
        <v>53</v>
      </c>
      <c r="AD199" s="106" t="s">
        <v>59</v>
      </c>
      <c r="AE199" s="106" t="s">
        <v>53</v>
      </c>
      <c r="AF199" s="106" t="s">
        <v>53</v>
      </c>
      <c r="AG199" s="126"/>
    </row>
    <row r="200" ht="14.4" customHeight="1" spans="1:33">
      <c r="A200" s="106"/>
      <c r="B200" s="126">
        <v>24</v>
      </c>
      <c r="C200" s="106" t="s">
        <v>445</v>
      </c>
      <c r="D200" s="300">
        <v>22351157</v>
      </c>
      <c r="E200" s="106" t="s">
        <v>48</v>
      </c>
      <c r="F200" s="106">
        <v>0</v>
      </c>
      <c r="G200" s="106"/>
      <c r="H200" s="106"/>
      <c r="I200" s="106"/>
      <c r="J200" s="106"/>
      <c r="K200" s="106"/>
      <c r="L200" s="106"/>
      <c r="M200" s="106"/>
      <c r="N200" s="106"/>
      <c r="O200" s="106"/>
      <c r="P200" s="106"/>
      <c r="Q200" s="106"/>
      <c r="R200" s="106"/>
      <c r="S200" s="106">
        <v>10</v>
      </c>
      <c r="T200" s="106"/>
      <c r="U200" s="106"/>
      <c r="V200" s="106"/>
      <c r="W200" s="106" t="s">
        <v>42</v>
      </c>
      <c r="X200" s="106">
        <v>0</v>
      </c>
      <c r="Y200" s="106">
        <v>10</v>
      </c>
      <c r="Z200" s="106">
        <f t="shared" si="25"/>
        <v>2.85714285714286</v>
      </c>
      <c r="AA200" s="106" t="s">
        <v>53</v>
      </c>
      <c r="AB200" s="106" t="s">
        <v>53</v>
      </c>
      <c r="AC200" s="106" t="s">
        <v>53</v>
      </c>
      <c r="AD200" s="106" t="s">
        <v>59</v>
      </c>
      <c r="AE200" s="106" t="s">
        <v>53</v>
      </c>
      <c r="AF200" s="106" t="s">
        <v>53</v>
      </c>
      <c r="AG200" s="126"/>
    </row>
    <row r="201" ht="14.4" customHeight="1" spans="1:33">
      <c r="A201" s="106"/>
      <c r="B201" s="126">
        <v>25</v>
      </c>
      <c r="C201" s="106" t="s">
        <v>446</v>
      </c>
      <c r="D201" s="300">
        <v>22351075</v>
      </c>
      <c r="E201" s="106" t="s">
        <v>71</v>
      </c>
      <c r="F201" s="106">
        <v>0</v>
      </c>
      <c r="G201" s="106"/>
      <c r="H201" s="106"/>
      <c r="I201" s="106"/>
      <c r="J201" s="106"/>
      <c r="K201" s="106"/>
      <c r="L201" s="106"/>
      <c r="M201" s="106"/>
      <c r="N201" s="106"/>
      <c r="O201" s="106"/>
      <c r="P201" s="106"/>
      <c r="Q201" s="106"/>
      <c r="R201" s="106"/>
      <c r="S201" s="106"/>
      <c r="T201" s="106"/>
      <c r="U201" s="106">
        <v>7.5</v>
      </c>
      <c r="V201" s="106"/>
      <c r="W201" s="106" t="s">
        <v>42</v>
      </c>
      <c r="X201" s="106">
        <v>0</v>
      </c>
      <c r="Y201" s="106">
        <v>7.5</v>
      </c>
      <c r="Z201" s="106">
        <f t="shared" si="25"/>
        <v>2.14285714285714</v>
      </c>
      <c r="AA201" s="106" t="s">
        <v>53</v>
      </c>
      <c r="AB201" s="106" t="s">
        <v>53</v>
      </c>
      <c r="AC201" s="106" t="s">
        <v>53</v>
      </c>
      <c r="AD201" s="106" t="s">
        <v>59</v>
      </c>
      <c r="AE201" s="106" t="s">
        <v>53</v>
      </c>
      <c r="AF201" s="106" t="s">
        <v>53</v>
      </c>
      <c r="AG201" s="126"/>
    </row>
    <row r="202" ht="14.4" customHeight="1" spans="1:33">
      <c r="A202" s="106"/>
      <c r="B202" s="126">
        <v>26</v>
      </c>
      <c r="C202" s="106" t="s">
        <v>447</v>
      </c>
      <c r="D202" s="300">
        <v>22351036</v>
      </c>
      <c r="E202" s="106" t="s">
        <v>78</v>
      </c>
      <c r="F202" s="106">
        <v>0</v>
      </c>
      <c r="G202" s="106"/>
      <c r="H202" s="106"/>
      <c r="I202" s="106"/>
      <c r="J202" s="106"/>
      <c r="K202" s="106"/>
      <c r="L202" s="106"/>
      <c r="M202" s="106"/>
      <c r="N202" s="106"/>
      <c r="O202" s="106"/>
      <c r="P202" s="106"/>
      <c r="Q202" s="106"/>
      <c r="R202" s="106"/>
      <c r="S202" s="106"/>
      <c r="T202" s="106"/>
      <c r="U202" s="106"/>
      <c r="V202" s="106"/>
      <c r="W202" s="106" t="s">
        <v>42</v>
      </c>
      <c r="X202" s="106">
        <v>0</v>
      </c>
      <c r="Y202" s="106">
        <v>0</v>
      </c>
      <c r="Z202" s="106">
        <f t="shared" si="25"/>
        <v>0</v>
      </c>
      <c r="AA202" s="106" t="s">
        <v>53</v>
      </c>
      <c r="AB202" s="106" t="s">
        <v>53</v>
      </c>
      <c r="AC202" s="106" t="s">
        <v>53</v>
      </c>
      <c r="AD202" s="106" t="s">
        <v>59</v>
      </c>
      <c r="AE202" s="106" t="s">
        <v>53</v>
      </c>
      <c r="AF202" s="106" t="s">
        <v>53</v>
      </c>
      <c r="AG202" s="126"/>
    </row>
    <row r="203" ht="14.4" customHeight="1" spans="1:33">
      <c r="A203" s="106"/>
      <c r="B203" s="126">
        <v>27</v>
      </c>
      <c r="C203" s="106" t="s">
        <v>448</v>
      </c>
      <c r="D203" s="300">
        <v>22351045</v>
      </c>
      <c r="E203" s="106" t="s">
        <v>78</v>
      </c>
      <c r="F203" s="106">
        <v>0</v>
      </c>
      <c r="G203" s="106"/>
      <c r="H203" s="106"/>
      <c r="I203" s="106"/>
      <c r="J203" s="106"/>
      <c r="K203" s="106"/>
      <c r="L203" s="106"/>
      <c r="M203" s="106"/>
      <c r="N203" s="106"/>
      <c r="O203" s="106"/>
      <c r="P203" s="106"/>
      <c r="Q203" s="106"/>
      <c r="R203" s="106"/>
      <c r="S203" s="106"/>
      <c r="T203" s="106"/>
      <c r="U203" s="106"/>
      <c r="V203" s="106"/>
      <c r="W203" s="106" t="s">
        <v>42</v>
      </c>
      <c r="X203" s="106">
        <v>0</v>
      </c>
      <c r="Y203" s="106">
        <v>0</v>
      </c>
      <c r="Z203" s="106">
        <f t="shared" si="25"/>
        <v>0</v>
      </c>
      <c r="AA203" s="106" t="s">
        <v>53</v>
      </c>
      <c r="AB203" s="106" t="s">
        <v>53</v>
      </c>
      <c r="AC203" s="106" t="s">
        <v>53</v>
      </c>
      <c r="AD203" s="106" t="s">
        <v>59</v>
      </c>
      <c r="AE203" s="106" t="s">
        <v>53</v>
      </c>
      <c r="AF203" s="106" t="s">
        <v>53</v>
      </c>
      <c r="AG203" s="126"/>
    </row>
    <row r="204" ht="14.4" customHeight="1" spans="1:33">
      <c r="A204" s="106"/>
      <c r="B204" s="126">
        <v>28</v>
      </c>
      <c r="C204" s="106" t="s">
        <v>449</v>
      </c>
      <c r="D204" s="300">
        <v>22351100</v>
      </c>
      <c r="E204" s="106" t="s">
        <v>58</v>
      </c>
      <c r="F204" s="106">
        <v>0</v>
      </c>
      <c r="G204" s="106"/>
      <c r="H204" s="106"/>
      <c r="I204" s="106"/>
      <c r="J204" s="106"/>
      <c r="K204" s="106"/>
      <c r="L204" s="106"/>
      <c r="M204" s="106"/>
      <c r="N204" s="106"/>
      <c r="O204" s="106"/>
      <c r="P204" s="106"/>
      <c r="Q204" s="106"/>
      <c r="R204" s="106"/>
      <c r="S204" s="106"/>
      <c r="T204" s="106"/>
      <c r="U204" s="106"/>
      <c r="V204" s="106"/>
      <c r="W204" s="106" t="s">
        <v>42</v>
      </c>
      <c r="X204" s="106">
        <v>0</v>
      </c>
      <c r="Y204" s="106">
        <v>0</v>
      </c>
      <c r="Z204" s="106">
        <f t="shared" si="25"/>
        <v>0</v>
      </c>
      <c r="AA204" s="106" t="s">
        <v>53</v>
      </c>
      <c r="AB204" s="106" t="s">
        <v>53</v>
      </c>
      <c r="AC204" s="106" t="s">
        <v>53</v>
      </c>
      <c r="AD204" s="106" t="s">
        <v>59</v>
      </c>
      <c r="AE204" s="106" t="s">
        <v>53</v>
      </c>
      <c r="AF204" s="106" t="s">
        <v>53</v>
      </c>
      <c r="AG204" s="126"/>
    </row>
    <row r="205" ht="14.4" customHeight="1" spans="1:33">
      <c r="A205" s="106"/>
      <c r="B205" s="126">
        <v>29</v>
      </c>
      <c r="C205" s="106" t="s">
        <v>450</v>
      </c>
      <c r="D205" s="300">
        <v>22351114</v>
      </c>
      <c r="E205" s="106" t="s">
        <v>58</v>
      </c>
      <c r="F205" s="106">
        <v>0</v>
      </c>
      <c r="G205" s="106"/>
      <c r="H205" s="106"/>
      <c r="I205" s="106"/>
      <c r="J205" s="106"/>
      <c r="K205" s="106"/>
      <c r="L205" s="106"/>
      <c r="M205" s="106"/>
      <c r="N205" s="106"/>
      <c r="O205" s="106"/>
      <c r="P205" s="106"/>
      <c r="Q205" s="106"/>
      <c r="R205" s="106"/>
      <c r="S205" s="106"/>
      <c r="T205" s="106"/>
      <c r="U205" s="106"/>
      <c r="V205" s="106"/>
      <c r="W205" s="106" t="s">
        <v>42</v>
      </c>
      <c r="X205" s="106">
        <v>0</v>
      </c>
      <c r="Y205" s="106">
        <v>0</v>
      </c>
      <c r="Z205" s="106">
        <f t="shared" si="25"/>
        <v>0</v>
      </c>
      <c r="AA205" s="106" t="s">
        <v>53</v>
      </c>
      <c r="AB205" s="106" t="s">
        <v>53</v>
      </c>
      <c r="AC205" s="106" t="s">
        <v>53</v>
      </c>
      <c r="AD205" s="106" t="s">
        <v>59</v>
      </c>
      <c r="AE205" s="106" t="s">
        <v>53</v>
      </c>
      <c r="AF205" s="106" t="s">
        <v>53</v>
      </c>
      <c r="AG205" s="126"/>
    </row>
    <row r="206" ht="14.4" customHeight="1" spans="1:33">
      <c r="A206" s="106"/>
      <c r="B206" s="126">
        <v>30</v>
      </c>
      <c r="C206" s="106" t="s">
        <v>451</v>
      </c>
      <c r="D206" s="300">
        <v>22351171</v>
      </c>
      <c r="E206" s="106" t="s">
        <v>71</v>
      </c>
      <c r="F206" s="106">
        <v>0</v>
      </c>
      <c r="G206" s="106"/>
      <c r="H206" s="106"/>
      <c r="I206" s="106"/>
      <c r="J206" s="106"/>
      <c r="K206" s="106"/>
      <c r="L206" s="106"/>
      <c r="M206" s="106"/>
      <c r="N206" s="106"/>
      <c r="O206" s="106"/>
      <c r="P206" s="106"/>
      <c r="Q206" s="106"/>
      <c r="R206" s="106"/>
      <c r="S206" s="106"/>
      <c r="T206" s="106"/>
      <c r="U206" s="106"/>
      <c r="V206" s="106"/>
      <c r="W206" s="106" t="s">
        <v>42</v>
      </c>
      <c r="X206" s="106">
        <v>0</v>
      </c>
      <c r="Y206" s="106">
        <v>0</v>
      </c>
      <c r="Z206" s="106">
        <f t="shared" si="25"/>
        <v>0</v>
      </c>
      <c r="AA206" s="106" t="s">
        <v>53</v>
      </c>
      <c r="AB206" s="106" t="s">
        <v>53</v>
      </c>
      <c r="AC206" s="106" t="s">
        <v>53</v>
      </c>
      <c r="AD206" s="106" t="s">
        <v>59</v>
      </c>
      <c r="AE206" s="106" t="s">
        <v>53</v>
      </c>
      <c r="AF206" s="106" t="s">
        <v>53</v>
      </c>
      <c r="AG206" s="126"/>
    </row>
    <row r="207" ht="14.4" customHeight="1" spans="1:33">
      <c r="A207" s="106"/>
      <c r="B207" s="126">
        <v>31</v>
      </c>
      <c r="C207" s="106" t="s">
        <v>452</v>
      </c>
      <c r="D207" s="300">
        <v>22351213</v>
      </c>
      <c r="E207" s="106" t="s">
        <v>78</v>
      </c>
      <c r="F207" s="106">
        <v>0</v>
      </c>
      <c r="G207" s="106"/>
      <c r="H207" s="106"/>
      <c r="I207" s="106"/>
      <c r="J207" s="106"/>
      <c r="K207" s="106"/>
      <c r="L207" s="106"/>
      <c r="M207" s="106"/>
      <c r="N207" s="106"/>
      <c r="O207" s="106"/>
      <c r="P207" s="106"/>
      <c r="Q207" s="106"/>
      <c r="R207" s="106"/>
      <c r="S207" s="106"/>
      <c r="T207" s="106"/>
      <c r="U207" s="106"/>
      <c r="V207" s="106"/>
      <c r="W207" s="106" t="s">
        <v>42</v>
      </c>
      <c r="X207" s="106">
        <v>0</v>
      </c>
      <c r="Y207" s="106">
        <v>0</v>
      </c>
      <c r="Z207" s="106">
        <f t="shared" si="25"/>
        <v>0</v>
      </c>
      <c r="AA207" s="106" t="s">
        <v>53</v>
      </c>
      <c r="AB207" s="106" t="s">
        <v>53</v>
      </c>
      <c r="AC207" s="106" t="s">
        <v>53</v>
      </c>
      <c r="AD207" s="106" t="s">
        <v>59</v>
      </c>
      <c r="AE207" s="106" t="s">
        <v>53</v>
      </c>
      <c r="AF207" s="106" t="s">
        <v>53</v>
      </c>
      <c r="AG207" s="126"/>
    </row>
    <row r="208" ht="14.4" customHeight="1" spans="1:33">
      <c r="A208" s="106"/>
      <c r="B208" s="126">
        <v>32</v>
      </c>
      <c r="C208" s="106" t="s">
        <v>453</v>
      </c>
      <c r="D208" s="300">
        <v>22351228</v>
      </c>
      <c r="E208" s="106" t="s">
        <v>71</v>
      </c>
      <c r="F208" s="106">
        <v>0</v>
      </c>
      <c r="G208" s="106"/>
      <c r="H208" s="106"/>
      <c r="I208" s="106"/>
      <c r="J208" s="106"/>
      <c r="K208" s="106"/>
      <c r="L208" s="106"/>
      <c r="M208" s="106"/>
      <c r="N208" s="106"/>
      <c r="O208" s="106"/>
      <c r="P208" s="106"/>
      <c r="Q208" s="106"/>
      <c r="R208" s="106"/>
      <c r="S208" s="106"/>
      <c r="T208" s="106"/>
      <c r="U208" s="106"/>
      <c r="V208" s="106"/>
      <c r="W208" s="106" t="s">
        <v>42</v>
      </c>
      <c r="X208" s="106">
        <v>0</v>
      </c>
      <c r="Y208" s="106">
        <v>0</v>
      </c>
      <c r="Z208" s="106">
        <f t="shared" si="25"/>
        <v>0</v>
      </c>
      <c r="AA208" s="106" t="s">
        <v>53</v>
      </c>
      <c r="AB208" s="106" t="s">
        <v>53</v>
      </c>
      <c r="AC208" s="106" t="s">
        <v>53</v>
      </c>
      <c r="AD208" s="106" t="s">
        <v>59</v>
      </c>
      <c r="AE208" s="106" t="s">
        <v>53</v>
      </c>
      <c r="AF208" s="106" t="s">
        <v>53</v>
      </c>
      <c r="AG208" s="126"/>
    </row>
    <row r="209" ht="14.4" customHeight="1" spans="1:33">
      <c r="A209" s="106"/>
      <c r="B209" s="126">
        <f>+B207</f>
        <v>31</v>
      </c>
      <c r="C209" s="106" t="s">
        <v>454</v>
      </c>
      <c r="D209" s="300">
        <v>22351277</v>
      </c>
      <c r="E209" s="106" t="s">
        <v>71</v>
      </c>
      <c r="F209" s="106">
        <v>0</v>
      </c>
      <c r="G209" s="106"/>
      <c r="H209" s="106"/>
      <c r="I209" s="106"/>
      <c r="J209" s="106"/>
      <c r="K209" s="106"/>
      <c r="L209" s="106"/>
      <c r="M209" s="106"/>
      <c r="N209" s="106"/>
      <c r="O209" s="106"/>
      <c r="P209" s="106"/>
      <c r="Q209" s="106"/>
      <c r="R209" s="106"/>
      <c r="S209" s="106"/>
      <c r="T209" s="106"/>
      <c r="U209" s="106"/>
      <c r="V209" s="106"/>
      <c r="W209" s="106" t="s">
        <v>42</v>
      </c>
      <c r="X209" s="106">
        <v>0</v>
      </c>
      <c r="Y209" s="106">
        <v>0</v>
      </c>
      <c r="Z209" s="106">
        <f t="shared" si="25"/>
        <v>0</v>
      </c>
      <c r="AA209" s="106" t="s">
        <v>53</v>
      </c>
      <c r="AB209" s="106" t="s">
        <v>53</v>
      </c>
      <c r="AC209" s="106" t="s">
        <v>53</v>
      </c>
      <c r="AD209" s="106" t="s">
        <v>59</v>
      </c>
      <c r="AE209" s="106" t="s">
        <v>53</v>
      </c>
      <c r="AF209" s="106" t="s">
        <v>53</v>
      </c>
      <c r="AG209" s="126"/>
    </row>
    <row r="210" s="270" customFormat="1" ht="36" customHeight="1" spans="1:33">
      <c r="A210" s="277" t="s">
        <v>455</v>
      </c>
      <c r="B210" s="279">
        <v>1</v>
      </c>
      <c r="C210" s="277" t="s">
        <v>456</v>
      </c>
      <c r="D210" s="298">
        <v>22351179</v>
      </c>
      <c r="E210" s="277" t="s">
        <v>457</v>
      </c>
      <c r="F210" s="277" t="s">
        <v>458</v>
      </c>
      <c r="G210" s="277" t="s">
        <v>459</v>
      </c>
      <c r="H210" s="277" t="s">
        <v>458</v>
      </c>
      <c r="I210" s="277" t="s">
        <v>458</v>
      </c>
      <c r="J210" s="277" t="s">
        <v>458</v>
      </c>
      <c r="K210" s="277" t="s">
        <v>458</v>
      </c>
      <c r="L210" s="277" t="s">
        <v>458</v>
      </c>
      <c r="M210" s="277" t="s">
        <v>458</v>
      </c>
      <c r="N210" s="277" t="s">
        <v>458</v>
      </c>
      <c r="O210" s="277" t="s">
        <v>458</v>
      </c>
      <c r="P210" s="277" t="s">
        <v>458</v>
      </c>
      <c r="Q210" s="277">
        <v>30</v>
      </c>
      <c r="R210" s="277">
        <v>1</v>
      </c>
      <c r="S210" s="277">
        <v>20</v>
      </c>
      <c r="T210" s="277"/>
      <c r="U210" s="277">
        <v>22.5</v>
      </c>
      <c r="V210" s="277" t="s">
        <v>460</v>
      </c>
      <c r="W210" s="277" t="s">
        <v>42</v>
      </c>
      <c r="X210" s="277">
        <v>25</v>
      </c>
      <c r="Y210" s="277">
        <v>79.5</v>
      </c>
      <c r="Z210" s="277">
        <v>47.7142</v>
      </c>
      <c r="AA210" s="277" t="s">
        <v>43</v>
      </c>
      <c r="AB210" s="307" t="s">
        <v>43</v>
      </c>
      <c r="AC210" s="277" t="s">
        <v>43</v>
      </c>
      <c r="AD210" s="277" t="s">
        <v>42</v>
      </c>
      <c r="AE210" s="277" t="s">
        <v>43</v>
      </c>
      <c r="AF210" s="307" t="s">
        <v>43</v>
      </c>
      <c r="AG210" s="279"/>
    </row>
    <row r="211" s="270" customFormat="1" ht="72" customHeight="1" spans="1:33">
      <c r="A211" s="277"/>
      <c r="B211" s="279">
        <v>2</v>
      </c>
      <c r="C211" s="277" t="s">
        <v>461</v>
      </c>
      <c r="D211" s="298" t="s">
        <v>462</v>
      </c>
      <c r="E211" s="277" t="s">
        <v>71</v>
      </c>
      <c r="F211" s="277" t="s">
        <v>458</v>
      </c>
      <c r="G211" s="277" t="s">
        <v>463</v>
      </c>
      <c r="H211" s="277"/>
      <c r="I211" s="277"/>
      <c r="J211" s="277"/>
      <c r="K211" s="277"/>
      <c r="L211" s="277"/>
      <c r="M211" s="277"/>
      <c r="N211" s="277"/>
      <c r="O211" s="277"/>
      <c r="P211" s="277"/>
      <c r="Q211" s="277"/>
      <c r="R211" s="277"/>
      <c r="S211" s="277"/>
      <c r="T211" s="277"/>
      <c r="U211" s="277"/>
      <c r="V211" s="277"/>
      <c r="W211" s="277" t="s">
        <v>42</v>
      </c>
      <c r="X211" s="277">
        <v>45</v>
      </c>
      <c r="Y211" s="277">
        <v>0</v>
      </c>
      <c r="Z211" s="277">
        <v>45</v>
      </c>
      <c r="AA211" s="277" t="s">
        <v>43</v>
      </c>
      <c r="AB211" s="277" t="s">
        <v>53</v>
      </c>
      <c r="AC211" s="277" t="s">
        <v>43</v>
      </c>
      <c r="AD211" s="277" t="s">
        <v>42</v>
      </c>
      <c r="AE211" s="277" t="s">
        <v>43</v>
      </c>
      <c r="AF211" s="277" t="s">
        <v>53</v>
      </c>
      <c r="AG211" s="279"/>
    </row>
    <row r="212" ht="84" customHeight="1" spans="1:33">
      <c r="A212" s="106"/>
      <c r="B212" s="126">
        <v>3</v>
      </c>
      <c r="C212" s="106" t="s">
        <v>464</v>
      </c>
      <c r="D212" s="109">
        <v>22351167</v>
      </c>
      <c r="E212" s="106" t="s">
        <v>71</v>
      </c>
      <c r="F212" s="106" t="s">
        <v>458</v>
      </c>
      <c r="G212" s="106" t="s">
        <v>465</v>
      </c>
      <c r="H212" s="106" t="s">
        <v>458</v>
      </c>
      <c r="I212" s="106" t="s">
        <v>466</v>
      </c>
      <c r="J212" s="106" t="s">
        <v>458</v>
      </c>
      <c r="K212" s="106" t="s">
        <v>458</v>
      </c>
      <c r="L212" s="106" t="s">
        <v>458</v>
      </c>
      <c r="M212" s="106" t="s">
        <v>458</v>
      </c>
      <c r="N212" s="106" t="s">
        <v>458</v>
      </c>
      <c r="O212" s="106" t="s">
        <v>458</v>
      </c>
      <c r="P212" s="106" t="s">
        <v>458</v>
      </c>
      <c r="Q212" s="106"/>
      <c r="R212" s="106"/>
      <c r="S212" s="106"/>
      <c r="T212" s="106"/>
      <c r="U212" s="106"/>
      <c r="V212" s="106"/>
      <c r="W212" s="106" t="s">
        <v>42</v>
      </c>
      <c r="X212" s="306">
        <v>39</v>
      </c>
      <c r="Y212" s="106">
        <v>0</v>
      </c>
      <c r="Z212" s="106">
        <v>39</v>
      </c>
      <c r="AA212" s="106" t="s">
        <v>43</v>
      </c>
      <c r="AB212" s="106" t="s">
        <v>53</v>
      </c>
      <c r="AC212" s="106" t="s">
        <v>43</v>
      </c>
      <c r="AD212" s="106" t="s">
        <v>42</v>
      </c>
      <c r="AE212" s="106" t="s">
        <v>43</v>
      </c>
      <c r="AF212" s="106" t="s">
        <v>53</v>
      </c>
      <c r="AG212" s="126"/>
    </row>
    <row r="213" ht="36" customHeight="1" spans="1:33">
      <c r="A213" s="106"/>
      <c r="B213" s="126">
        <v>4</v>
      </c>
      <c r="C213" s="106" t="s">
        <v>467</v>
      </c>
      <c r="D213" s="109" t="s">
        <v>468</v>
      </c>
      <c r="E213" s="106" t="s">
        <v>63</v>
      </c>
      <c r="F213" s="106" t="s">
        <v>458</v>
      </c>
      <c r="G213" s="106" t="s">
        <v>469</v>
      </c>
      <c r="H213" s="106" t="s">
        <v>458</v>
      </c>
      <c r="I213" s="106" t="s">
        <v>458</v>
      </c>
      <c r="J213" s="106" t="s">
        <v>458</v>
      </c>
      <c r="K213" s="106" t="s">
        <v>458</v>
      </c>
      <c r="L213" s="106" t="s">
        <v>458</v>
      </c>
      <c r="M213" s="106" t="s">
        <v>458</v>
      </c>
      <c r="N213" s="305" t="s">
        <v>458</v>
      </c>
      <c r="O213" s="305" t="s">
        <v>458</v>
      </c>
      <c r="P213" s="305" t="s">
        <v>458</v>
      </c>
      <c r="Q213" s="305">
        <v>3.75</v>
      </c>
      <c r="R213" s="106"/>
      <c r="S213" s="305">
        <v>10</v>
      </c>
      <c r="T213" s="106"/>
      <c r="U213" s="106">
        <v>7.5</v>
      </c>
      <c r="V213" s="126"/>
      <c r="W213" s="106" t="s">
        <v>42</v>
      </c>
      <c r="X213" s="106">
        <v>25</v>
      </c>
      <c r="Y213" s="106">
        <v>21.25</v>
      </c>
      <c r="Z213" s="106">
        <v>31.0714</v>
      </c>
      <c r="AA213" s="106" t="s">
        <v>43</v>
      </c>
      <c r="AB213" s="106" t="s">
        <v>43</v>
      </c>
      <c r="AC213" s="106" t="s">
        <v>43</v>
      </c>
      <c r="AD213" s="106" t="s">
        <v>42</v>
      </c>
      <c r="AE213" s="106" t="s">
        <v>43</v>
      </c>
      <c r="AF213" s="106" t="s">
        <v>43</v>
      </c>
      <c r="AG213" s="126"/>
    </row>
    <row r="214" ht="36" customHeight="1" spans="1:33">
      <c r="A214" s="106"/>
      <c r="B214" s="126">
        <v>5</v>
      </c>
      <c r="C214" s="106" t="s">
        <v>470</v>
      </c>
      <c r="D214" s="109" t="s">
        <v>471</v>
      </c>
      <c r="E214" s="106" t="s">
        <v>71</v>
      </c>
      <c r="F214" s="106"/>
      <c r="G214" s="106" t="s">
        <v>472</v>
      </c>
      <c r="H214" s="106"/>
      <c r="I214" s="106"/>
      <c r="J214" s="106"/>
      <c r="K214" s="106"/>
      <c r="L214" s="106"/>
      <c r="M214" s="106"/>
      <c r="N214" s="106"/>
      <c r="O214" s="106"/>
      <c r="P214" s="106"/>
      <c r="Q214" s="106"/>
      <c r="R214" s="106"/>
      <c r="S214" s="106"/>
      <c r="T214" s="106"/>
      <c r="U214" s="106"/>
      <c r="V214" s="106"/>
      <c r="W214" s="106" t="s">
        <v>42</v>
      </c>
      <c r="X214" s="106">
        <v>25</v>
      </c>
      <c r="Y214" s="106">
        <v>0</v>
      </c>
      <c r="Z214" s="106">
        <v>25</v>
      </c>
      <c r="AA214" s="106" t="s">
        <v>43</v>
      </c>
      <c r="AB214" s="106" t="s">
        <v>53</v>
      </c>
      <c r="AC214" s="106" t="s">
        <v>43</v>
      </c>
      <c r="AD214" s="106" t="s">
        <v>42</v>
      </c>
      <c r="AE214" s="106" t="s">
        <v>43</v>
      </c>
      <c r="AF214" s="106" t="s">
        <v>53</v>
      </c>
      <c r="AG214" s="126"/>
    </row>
    <row r="215" ht="24" customHeight="1" spans="1:33">
      <c r="A215" s="106"/>
      <c r="B215" s="126">
        <v>6</v>
      </c>
      <c r="C215" s="106" t="s">
        <v>473</v>
      </c>
      <c r="D215" s="109" t="s">
        <v>474</v>
      </c>
      <c r="E215" s="106" t="s">
        <v>48</v>
      </c>
      <c r="F215" s="106" t="s">
        <v>458</v>
      </c>
      <c r="G215" s="305" t="s">
        <v>458</v>
      </c>
      <c r="H215" s="305" t="s">
        <v>458</v>
      </c>
      <c r="I215" s="106" t="s">
        <v>458</v>
      </c>
      <c r="J215" s="305" t="s">
        <v>458</v>
      </c>
      <c r="K215" s="305" t="s">
        <v>458</v>
      </c>
      <c r="L215" s="305" t="s">
        <v>458</v>
      </c>
      <c r="M215" s="305" t="s">
        <v>458</v>
      </c>
      <c r="N215" s="305"/>
      <c r="O215" s="305" t="s">
        <v>458</v>
      </c>
      <c r="P215" s="305" t="s">
        <v>458</v>
      </c>
      <c r="Q215" s="305">
        <v>30</v>
      </c>
      <c r="R215" s="305"/>
      <c r="S215" s="305">
        <v>20</v>
      </c>
      <c r="T215" s="305"/>
      <c r="U215" s="305">
        <v>30</v>
      </c>
      <c r="V215" s="305" t="s">
        <v>475</v>
      </c>
      <c r="W215" s="106" t="s">
        <v>42</v>
      </c>
      <c r="X215" s="305">
        <v>0</v>
      </c>
      <c r="Y215" s="305">
        <v>83</v>
      </c>
      <c r="Z215" s="305">
        <v>23.7142</v>
      </c>
      <c r="AA215" s="305" t="s">
        <v>53</v>
      </c>
      <c r="AB215" s="305" t="s">
        <v>43</v>
      </c>
      <c r="AC215" s="106" t="s">
        <v>43</v>
      </c>
      <c r="AD215" s="106" t="s">
        <v>42</v>
      </c>
      <c r="AE215" s="106" t="s">
        <v>43</v>
      </c>
      <c r="AF215" s="305" t="s">
        <v>53</v>
      </c>
      <c r="AG215" s="126"/>
    </row>
    <row r="216" ht="14.4" customHeight="1" spans="1:33">
      <c r="A216" s="106"/>
      <c r="B216" s="126">
        <v>7</v>
      </c>
      <c r="C216" s="106" t="s">
        <v>476</v>
      </c>
      <c r="D216" s="109" t="s">
        <v>477</v>
      </c>
      <c r="E216" s="106" t="s">
        <v>63</v>
      </c>
      <c r="F216" s="106"/>
      <c r="G216" s="106"/>
      <c r="H216" s="106"/>
      <c r="I216" s="106"/>
      <c r="J216" s="106"/>
      <c r="K216" s="106"/>
      <c r="L216" s="106"/>
      <c r="M216" s="106"/>
      <c r="N216" s="106"/>
      <c r="O216" s="106"/>
      <c r="P216" s="106"/>
      <c r="Q216" s="106">
        <v>30</v>
      </c>
      <c r="R216" s="106"/>
      <c r="S216" s="106">
        <v>20</v>
      </c>
      <c r="T216" s="106"/>
      <c r="U216" s="106">
        <v>29</v>
      </c>
      <c r="V216" s="106">
        <v>2</v>
      </c>
      <c r="W216" s="106" t="s">
        <v>42</v>
      </c>
      <c r="X216" s="106">
        <v>0</v>
      </c>
      <c r="Y216" s="106">
        <v>81</v>
      </c>
      <c r="Z216" s="106">
        <v>23.142</v>
      </c>
      <c r="AA216" s="106" t="s">
        <v>53</v>
      </c>
      <c r="AB216" s="106" t="s">
        <v>43</v>
      </c>
      <c r="AC216" s="106" t="s">
        <v>43</v>
      </c>
      <c r="AD216" s="106" t="s">
        <v>42</v>
      </c>
      <c r="AE216" s="106" t="s">
        <v>43</v>
      </c>
      <c r="AF216" s="106" t="s">
        <v>53</v>
      </c>
      <c r="AG216" s="126"/>
    </row>
    <row r="217" ht="60" customHeight="1" spans="1:33">
      <c r="A217" s="106"/>
      <c r="B217" s="126">
        <v>8</v>
      </c>
      <c r="C217" s="106" t="s">
        <v>478</v>
      </c>
      <c r="D217" s="109">
        <v>22351280</v>
      </c>
      <c r="E217" s="106" t="s">
        <v>40</v>
      </c>
      <c r="F217" s="106" t="s">
        <v>458</v>
      </c>
      <c r="G217" s="106" t="s">
        <v>479</v>
      </c>
      <c r="H217" s="106" t="s">
        <v>458</v>
      </c>
      <c r="I217" s="106" t="s">
        <v>480</v>
      </c>
      <c r="J217" s="106" t="s">
        <v>458</v>
      </c>
      <c r="K217" s="106" t="s">
        <v>458</v>
      </c>
      <c r="L217" s="106" t="s">
        <v>458</v>
      </c>
      <c r="M217" s="106" t="s">
        <v>458</v>
      </c>
      <c r="N217" s="106" t="s">
        <v>458</v>
      </c>
      <c r="O217" s="106" t="s">
        <v>458</v>
      </c>
      <c r="P217" s="106" t="s">
        <v>458</v>
      </c>
      <c r="Q217" s="106"/>
      <c r="R217" s="106"/>
      <c r="S217" s="106"/>
      <c r="T217" s="106"/>
      <c r="U217" s="106"/>
      <c r="V217" s="106"/>
      <c r="W217" s="106" t="s">
        <v>42</v>
      </c>
      <c r="X217" s="106">
        <v>20</v>
      </c>
      <c r="Y217" s="106">
        <v>0</v>
      </c>
      <c r="Z217" s="106">
        <v>20</v>
      </c>
      <c r="AA217" s="106" t="s">
        <v>43</v>
      </c>
      <c r="AB217" s="106" t="s">
        <v>53</v>
      </c>
      <c r="AC217" s="106" t="s">
        <v>43</v>
      </c>
      <c r="AD217" s="106" t="s">
        <v>42</v>
      </c>
      <c r="AE217" s="106" t="s">
        <v>43</v>
      </c>
      <c r="AF217" s="106" t="s">
        <v>53</v>
      </c>
      <c r="AG217" s="126"/>
    </row>
    <row r="218" ht="36" customHeight="1" spans="1:33">
      <c r="A218" s="106"/>
      <c r="B218" s="126">
        <v>9</v>
      </c>
      <c r="C218" s="106" t="s">
        <v>481</v>
      </c>
      <c r="D218" s="109">
        <v>22351333</v>
      </c>
      <c r="E218" s="106" t="s">
        <v>63</v>
      </c>
      <c r="F218" s="106"/>
      <c r="G218" s="106" t="s">
        <v>482</v>
      </c>
      <c r="H218" s="106" t="s">
        <v>458</v>
      </c>
      <c r="I218" s="106" t="s">
        <v>458</v>
      </c>
      <c r="J218" s="106" t="s">
        <v>458</v>
      </c>
      <c r="K218" s="106" t="s">
        <v>458</v>
      </c>
      <c r="L218" s="106" t="s">
        <v>458</v>
      </c>
      <c r="M218" s="106" t="s">
        <v>458</v>
      </c>
      <c r="N218" s="106" t="s">
        <v>458</v>
      </c>
      <c r="O218" s="106" t="s">
        <v>458</v>
      </c>
      <c r="P218" s="106" t="s">
        <v>458</v>
      </c>
      <c r="Q218" s="106">
        <v>10</v>
      </c>
      <c r="R218" s="106"/>
      <c r="S218" s="106">
        <v>20</v>
      </c>
      <c r="T218" s="106"/>
      <c r="U218" s="106">
        <v>0</v>
      </c>
      <c r="V218" s="106"/>
      <c r="W218" s="106" t="s">
        <v>42</v>
      </c>
      <c r="X218" s="106">
        <v>10</v>
      </c>
      <c r="Y218" s="106">
        <v>30</v>
      </c>
      <c r="Z218" s="106">
        <v>18.5714</v>
      </c>
      <c r="AA218" s="106" t="s">
        <v>43</v>
      </c>
      <c r="AB218" s="106" t="s">
        <v>43</v>
      </c>
      <c r="AC218" s="106" t="s">
        <v>43</v>
      </c>
      <c r="AD218" s="106" t="s">
        <v>42</v>
      </c>
      <c r="AE218" s="106" t="s">
        <v>43</v>
      </c>
      <c r="AF218" s="106" t="s">
        <v>43</v>
      </c>
      <c r="AG218" s="126"/>
    </row>
    <row r="219" ht="36" customHeight="1" spans="1:33">
      <c r="A219" s="106"/>
      <c r="B219" s="126">
        <v>10</v>
      </c>
      <c r="C219" s="305" t="s">
        <v>483</v>
      </c>
      <c r="D219" s="109">
        <v>22351040</v>
      </c>
      <c r="E219" s="305" t="s">
        <v>71</v>
      </c>
      <c r="F219" s="106" t="s">
        <v>458</v>
      </c>
      <c r="G219" s="305" t="s">
        <v>458</v>
      </c>
      <c r="H219" s="305" t="s">
        <v>458</v>
      </c>
      <c r="I219" s="305" t="s">
        <v>484</v>
      </c>
      <c r="J219" s="305" t="s">
        <v>458</v>
      </c>
      <c r="K219" s="305" t="s">
        <v>458</v>
      </c>
      <c r="L219" s="305" t="s">
        <v>458</v>
      </c>
      <c r="M219" s="305" t="s">
        <v>458</v>
      </c>
      <c r="N219" s="305" t="s">
        <v>458</v>
      </c>
      <c r="O219" s="305" t="s">
        <v>458</v>
      </c>
      <c r="P219" s="305" t="s">
        <v>458</v>
      </c>
      <c r="Q219" s="305">
        <v>3.75</v>
      </c>
      <c r="R219" s="305"/>
      <c r="S219" s="305">
        <v>10</v>
      </c>
      <c r="T219" s="305"/>
      <c r="U219" s="305"/>
      <c r="V219" s="305"/>
      <c r="W219" s="106" t="s">
        <v>42</v>
      </c>
      <c r="X219" s="305">
        <v>10</v>
      </c>
      <c r="Y219" s="305">
        <v>13.75</v>
      </c>
      <c r="Z219" s="305">
        <v>13.9285</v>
      </c>
      <c r="AA219" s="106" t="s">
        <v>43</v>
      </c>
      <c r="AB219" s="305" t="s">
        <v>43</v>
      </c>
      <c r="AC219" s="106" t="s">
        <v>43</v>
      </c>
      <c r="AD219" s="106" t="s">
        <v>42</v>
      </c>
      <c r="AE219" s="106" t="s">
        <v>43</v>
      </c>
      <c r="AF219" s="305" t="s">
        <v>43</v>
      </c>
      <c r="AG219" s="126"/>
    </row>
    <row r="220" ht="14.4" customHeight="1" spans="1:33">
      <c r="A220" s="106"/>
      <c r="B220" s="126">
        <v>11</v>
      </c>
      <c r="C220" s="106" t="s">
        <v>485</v>
      </c>
      <c r="D220" s="109">
        <v>22351014</v>
      </c>
      <c r="E220" s="106" t="s">
        <v>63</v>
      </c>
      <c r="F220" s="106"/>
      <c r="G220" s="106" t="s">
        <v>458</v>
      </c>
      <c r="H220" s="106" t="s">
        <v>458</v>
      </c>
      <c r="I220" s="106" t="s">
        <v>458</v>
      </c>
      <c r="J220" s="106" t="s">
        <v>458</v>
      </c>
      <c r="K220" s="106" t="s">
        <v>458</v>
      </c>
      <c r="L220" s="106" t="s">
        <v>458</v>
      </c>
      <c r="M220" s="106" t="s">
        <v>458</v>
      </c>
      <c r="N220" s="106" t="s">
        <v>458</v>
      </c>
      <c r="O220" s="106" t="s">
        <v>458</v>
      </c>
      <c r="P220" s="106" t="s">
        <v>458</v>
      </c>
      <c r="Q220" s="106">
        <v>15</v>
      </c>
      <c r="R220" s="106"/>
      <c r="S220" s="106">
        <v>20</v>
      </c>
      <c r="T220" s="106"/>
      <c r="U220" s="106"/>
      <c r="V220" s="106"/>
      <c r="W220" s="106" t="s">
        <v>42</v>
      </c>
      <c r="X220" s="106">
        <v>0</v>
      </c>
      <c r="Y220" s="106">
        <v>35</v>
      </c>
      <c r="Z220" s="106">
        <v>10</v>
      </c>
      <c r="AA220" s="106" t="s">
        <v>53</v>
      </c>
      <c r="AB220" s="106" t="s">
        <v>43</v>
      </c>
      <c r="AC220" s="106" t="s">
        <v>43</v>
      </c>
      <c r="AD220" s="106" t="s">
        <v>42</v>
      </c>
      <c r="AE220" s="106" t="s">
        <v>43</v>
      </c>
      <c r="AF220" s="106" t="s">
        <v>53</v>
      </c>
      <c r="AG220" s="126"/>
    </row>
    <row r="221" ht="24" customHeight="1" spans="1:33">
      <c r="A221" s="106"/>
      <c r="B221" s="126">
        <v>12</v>
      </c>
      <c r="C221" s="106" t="s">
        <v>486</v>
      </c>
      <c r="D221" s="109">
        <v>22351286</v>
      </c>
      <c r="E221" s="106" t="s">
        <v>71</v>
      </c>
      <c r="F221" s="106" t="s">
        <v>458</v>
      </c>
      <c r="G221" s="305" t="s">
        <v>458</v>
      </c>
      <c r="H221" s="305" t="s">
        <v>458</v>
      </c>
      <c r="I221" s="106" t="s">
        <v>458</v>
      </c>
      <c r="J221" s="305" t="s">
        <v>458</v>
      </c>
      <c r="K221" s="305" t="s">
        <v>458</v>
      </c>
      <c r="L221" s="305" t="s">
        <v>458</v>
      </c>
      <c r="M221" s="106" t="s">
        <v>458</v>
      </c>
      <c r="N221" s="305" t="s">
        <v>487</v>
      </c>
      <c r="O221" s="305" t="s">
        <v>458</v>
      </c>
      <c r="P221" s="305" t="s">
        <v>458</v>
      </c>
      <c r="Q221" s="305" t="s">
        <v>458</v>
      </c>
      <c r="R221" s="106"/>
      <c r="S221" s="106"/>
      <c r="T221" s="106"/>
      <c r="U221" s="106"/>
      <c r="V221" s="106"/>
      <c r="W221" s="106" t="s">
        <v>42</v>
      </c>
      <c r="X221" s="106">
        <v>5</v>
      </c>
      <c r="Y221" s="106">
        <v>0</v>
      </c>
      <c r="Z221" s="106">
        <v>5</v>
      </c>
      <c r="AA221" s="106" t="s">
        <v>43</v>
      </c>
      <c r="AB221" s="106" t="s">
        <v>53</v>
      </c>
      <c r="AC221" s="106" t="s">
        <v>43</v>
      </c>
      <c r="AD221" s="106" t="s">
        <v>42</v>
      </c>
      <c r="AE221" s="106" t="s">
        <v>43</v>
      </c>
      <c r="AF221" s="106" t="s">
        <v>53</v>
      </c>
      <c r="AG221" s="126"/>
    </row>
    <row r="222" ht="36" customHeight="1" spans="1:33">
      <c r="A222" s="106"/>
      <c r="B222" s="126">
        <v>13</v>
      </c>
      <c r="C222" s="106" t="s">
        <v>488</v>
      </c>
      <c r="D222" s="109">
        <v>22351237</v>
      </c>
      <c r="E222" s="106" t="s">
        <v>63</v>
      </c>
      <c r="F222" s="106" t="s">
        <v>458</v>
      </c>
      <c r="G222" s="106" t="s">
        <v>458</v>
      </c>
      <c r="H222" s="106" t="s">
        <v>458</v>
      </c>
      <c r="I222" s="106" t="s">
        <v>489</v>
      </c>
      <c r="J222" s="106" t="s">
        <v>458</v>
      </c>
      <c r="K222" s="106" t="s">
        <v>458</v>
      </c>
      <c r="L222" s="106" t="s">
        <v>458</v>
      </c>
      <c r="M222" s="106" t="s">
        <v>458</v>
      </c>
      <c r="N222" s="106" t="s">
        <v>458</v>
      </c>
      <c r="O222" s="106" t="s">
        <v>458</v>
      </c>
      <c r="P222" s="106" t="s">
        <v>458</v>
      </c>
      <c r="Q222" s="106">
        <v>22.5</v>
      </c>
      <c r="R222" s="106"/>
      <c r="S222" s="106"/>
      <c r="T222" s="106"/>
      <c r="U222" s="106"/>
      <c r="V222" s="106"/>
      <c r="W222" s="106" t="s">
        <v>42</v>
      </c>
      <c r="X222" s="106">
        <v>4</v>
      </c>
      <c r="Y222" s="106">
        <v>0</v>
      </c>
      <c r="Z222" s="106">
        <v>4</v>
      </c>
      <c r="AA222" s="106" t="s">
        <v>43</v>
      </c>
      <c r="AB222" s="106" t="s">
        <v>53</v>
      </c>
      <c r="AC222" s="106" t="s">
        <v>43</v>
      </c>
      <c r="AD222" s="106" t="s">
        <v>42</v>
      </c>
      <c r="AE222" s="106" t="s">
        <v>43</v>
      </c>
      <c r="AF222" s="106" t="s">
        <v>53</v>
      </c>
      <c r="AG222" s="126"/>
    </row>
    <row r="223" ht="36" customHeight="1" spans="1:33">
      <c r="A223" s="106"/>
      <c r="B223" s="126">
        <v>14</v>
      </c>
      <c r="C223" s="106" t="s">
        <v>490</v>
      </c>
      <c r="D223" s="109" t="s">
        <v>491</v>
      </c>
      <c r="E223" s="106" t="s">
        <v>71</v>
      </c>
      <c r="F223" s="106" t="s">
        <v>458</v>
      </c>
      <c r="G223" s="106" t="s">
        <v>458</v>
      </c>
      <c r="H223" s="106" t="s">
        <v>458</v>
      </c>
      <c r="I223" s="106" t="s">
        <v>492</v>
      </c>
      <c r="J223" s="106" t="s">
        <v>458</v>
      </c>
      <c r="K223" s="106" t="s">
        <v>458</v>
      </c>
      <c r="L223" s="106" t="s">
        <v>458</v>
      </c>
      <c r="M223" s="106" t="s">
        <v>458</v>
      </c>
      <c r="N223" s="106" t="s">
        <v>458</v>
      </c>
      <c r="O223" s="106" t="s">
        <v>458</v>
      </c>
      <c r="P223" s="106" t="s">
        <v>458</v>
      </c>
      <c r="Q223" s="106"/>
      <c r="R223" s="106"/>
      <c r="S223" s="106"/>
      <c r="T223" s="106"/>
      <c r="U223" s="106"/>
      <c r="V223" s="106"/>
      <c r="W223" s="106" t="s">
        <v>42</v>
      </c>
      <c r="X223" s="106">
        <v>1</v>
      </c>
      <c r="Y223" s="106">
        <v>0</v>
      </c>
      <c r="Z223" s="106">
        <v>1</v>
      </c>
      <c r="AA223" s="106" t="s">
        <v>43</v>
      </c>
      <c r="AB223" s="106" t="s">
        <v>53</v>
      </c>
      <c r="AC223" s="106" t="s">
        <v>43</v>
      </c>
      <c r="AD223" s="106" t="s">
        <v>42</v>
      </c>
      <c r="AE223" s="106" t="s">
        <v>43</v>
      </c>
      <c r="AF223" s="106" t="s">
        <v>53</v>
      </c>
      <c r="AG223" s="126"/>
    </row>
    <row r="224" ht="14.4" customHeight="1" spans="1:33">
      <c r="A224" s="106"/>
      <c r="B224" s="126">
        <v>15</v>
      </c>
      <c r="C224" s="106" t="s">
        <v>493</v>
      </c>
      <c r="D224" s="109" t="s">
        <v>494</v>
      </c>
      <c r="E224" s="106" t="s">
        <v>78</v>
      </c>
      <c r="F224" s="106" t="s">
        <v>458</v>
      </c>
      <c r="G224" s="106" t="s">
        <v>458</v>
      </c>
      <c r="H224" s="106" t="s">
        <v>458</v>
      </c>
      <c r="I224" s="106" t="s">
        <v>458</v>
      </c>
      <c r="J224" s="106" t="s">
        <v>458</v>
      </c>
      <c r="K224" s="106" t="s">
        <v>458</v>
      </c>
      <c r="L224" s="106" t="s">
        <v>458</v>
      </c>
      <c r="M224" s="106" t="s">
        <v>458</v>
      </c>
      <c r="N224" s="106" t="s">
        <v>458</v>
      </c>
      <c r="O224" s="106" t="s">
        <v>458</v>
      </c>
      <c r="P224" s="106" t="s">
        <v>458</v>
      </c>
      <c r="Q224" s="106"/>
      <c r="R224" s="106"/>
      <c r="S224" s="106"/>
      <c r="T224" s="106"/>
      <c r="U224" s="106"/>
      <c r="V224" s="106"/>
      <c r="W224" s="106" t="s">
        <v>42</v>
      </c>
      <c r="X224" s="106">
        <v>0</v>
      </c>
      <c r="Y224" s="106">
        <v>0</v>
      </c>
      <c r="Z224" s="106">
        <v>0</v>
      </c>
      <c r="AA224" s="305" t="s">
        <v>53</v>
      </c>
      <c r="AB224" s="305" t="s">
        <v>53</v>
      </c>
      <c r="AC224" s="305" t="s">
        <v>53</v>
      </c>
      <c r="AD224" s="305" t="s">
        <v>59</v>
      </c>
      <c r="AE224" s="305" t="s">
        <v>53</v>
      </c>
      <c r="AF224" s="305" t="s">
        <v>53</v>
      </c>
      <c r="AG224" s="126"/>
    </row>
    <row r="225" ht="14.4" customHeight="1" spans="1:33">
      <c r="A225" s="106"/>
      <c r="B225" s="126">
        <v>16</v>
      </c>
      <c r="C225" s="106" t="s">
        <v>495</v>
      </c>
      <c r="D225" s="109" t="s">
        <v>496</v>
      </c>
      <c r="E225" s="106" t="s">
        <v>497</v>
      </c>
      <c r="F225" s="106"/>
      <c r="G225" s="106"/>
      <c r="H225" s="106"/>
      <c r="I225" s="106"/>
      <c r="J225" s="106"/>
      <c r="K225" s="106"/>
      <c r="L225" s="106"/>
      <c r="M225" s="106"/>
      <c r="N225" s="106"/>
      <c r="O225" s="106"/>
      <c r="P225" s="106"/>
      <c r="Q225" s="106"/>
      <c r="R225" s="106"/>
      <c r="S225" s="106"/>
      <c r="T225" s="106"/>
      <c r="U225" s="106"/>
      <c r="V225" s="106"/>
      <c r="W225" s="106" t="s">
        <v>42</v>
      </c>
      <c r="X225" s="106">
        <v>0</v>
      </c>
      <c r="Y225" s="106">
        <v>0</v>
      </c>
      <c r="Z225" s="106">
        <v>0</v>
      </c>
      <c r="AA225" s="305" t="s">
        <v>53</v>
      </c>
      <c r="AB225" s="305" t="s">
        <v>53</v>
      </c>
      <c r="AC225" s="305" t="s">
        <v>53</v>
      </c>
      <c r="AD225" s="305" t="s">
        <v>59</v>
      </c>
      <c r="AE225" s="305" t="s">
        <v>53</v>
      </c>
      <c r="AF225" s="305" t="s">
        <v>53</v>
      </c>
      <c r="AG225" s="126"/>
    </row>
    <row r="226" ht="14.4" customHeight="1" spans="1:33">
      <c r="A226" s="106"/>
      <c r="B226" s="126">
        <v>17</v>
      </c>
      <c r="C226" s="106" t="s">
        <v>498</v>
      </c>
      <c r="D226" s="109">
        <v>22351131</v>
      </c>
      <c r="E226" s="106" t="s">
        <v>63</v>
      </c>
      <c r="F226" s="106"/>
      <c r="G226" s="106"/>
      <c r="H226" s="106"/>
      <c r="I226" s="106"/>
      <c r="J226" s="106"/>
      <c r="K226" s="106"/>
      <c r="L226" s="106"/>
      <c r="M226" s="106"/>
      <c r="N226" s="106"/>
      <c r="O226" s="106"/>
      <c r="P226" s="106"/>
      <c r="Q226" s="106"/>
      <c r="R226" s="106"/>
      <c r="S226" s="106"/>
      <c r="T226" s="106"/>
      <c r="U226" s="106"/>
      <c r="V226" s="106"/>
      <c r="W226" s="106" t="s">
        <v>42</v>
      </c>
      <c r="X226" s="106">
        <v>0</v>
      </c>
      <c r="Y226" s="106">
        <v>0</v>
      </c>
      <c r="Z226" s="106">
        <v>0</v>
      </c>
      <c r="AA226" s="305" t="s">
        <v>53</v>
      </c>
      <c r="AB226" s="305" t="s">
        <v>53</v>
      </c>
      <c r="AC226" s="305" t="s">
        <v>53</v>
      </c>
      <c r="AD226" s="305" t="s">
        <v>59</v>
      </c>
      <c r="AE226" s="305" t="s">
        <v>53</v>
      </c>
      <c r="AF226" s="305" t="s">
        <v>53</v>
      </c>
      <c r="AG226" s="126"/>
    </row>
    <row r="227" ht="14.4" customHeight="1" spans="1:33">
      <c r="A227" s="106"/>
      <c r="B227" s="126">
        <v>18</v>
      </c>
      <c r="C227" s="106" t="s">
        <v>499</v>
      </c>
      <c r="D227" s="109">
        <v>22351285</v>
      </c>
      <c r="E227" s="106" t="s">
        <v>71</v>
      </c>
      <c r="F227" s="106"/>
      <c r="G227" s="106"/>
      <c r="H227" s="106"/>
      <c r="I227" s="106"/>
      <c r="J227" s="106"/>
      <c r="K227" s="106"/>
      <c r="L227" s="106"/>
      <c r="M227" s="106"/>
      <c r="N227" s="106"/>
      <c r="O227" s="106"/>
      <c r="P227" s="106"/>
      <c r="Q227" s="106"/>
      <c r="R227" s="106"/>
      <c r="S227" s="106"/>
      <c r="T227" s="106"/>
      <c r="U227" s="106"/>
      <c r="V227" s="106"/>
      <c r="W227" s="106" t="s">
        <v>42</v>
      </c>
      <c r="X227" s="106">
        <v>0</v>
      </c>
      <c r="Y227" s="106">
        <v>0</v>
      </c>
      <c r="Z227" s="106">
        <v>0</v>
      </c>
      <c r="AA227" s="305" t="s">
        <v>53</v>
      </c>
      <c r="AB227" s="305" t="s">
        <v>53</v>
      </c>
      <c r="AC227" s="305" t="s">
        <v>53</v>
      </c>
      <c r="AD227" s="305" t="s">
        <v>59</v>
      </c>
      <c r="AE227" s="305" t="s">
        <v>53</v>
      </c>
      <c r="AF227" s="305" t="s">
        <v>53</v>
      </c>
      <c r="AG227" s="126"/>
    </row>
    <row r="228" ht="14.4" customHeight="1" spans="1:33">
      <c r="A228" s="106"/>
      <c r="B228" s="126">
        <v>19</v>
      </c>
      <c r="C228" s="106" t="s">
        <v>500</v>
      </c>
      <c r="D228" s="109" t="s">
        <v>501</v>
      </c>
      <c r="E228" s="106" t="s">
        <v>40</v>
      </c>
      <c r="F228" s="106"/>
      <c r="G228" s="106"/>
      <c r="H228" s="106"/>
      <c r="I228" s="106"/>
      <c r="J228" s="106"/>
      <c r="K228" s="106"/>
      <c r="L228" s="106"/>
      <c r="M228" s="106"/>
      <c r="N228" s="106"/>
      <c r="O228" s="106"/>
      <c r="P228" s="106"/>
      <c r="Q228" s="106"/>
      <c r="R228" s="106"/>
      <c r="S228" s="106"/>
      <c r="T228" s="106"/>
      <c r="U228" s="106"/>
      <c r="V228" s="106"/>
      <c r="W228" s="106" t="s">
        <v>42</v>
      </c>
      <c r="X228" s="106">
        <v>0</v>
      </c>
      <c r="Y228" s="106">
        <v>0</v>
      </c>
      <c r="Z228" s="106">
        <v>0</v>
      </c>
      <c r="AA228" s="305" t="s">
        <v>53</v>
      </c>
      <c r="AB228" s="305" t="s">
        <v>53</v>
      </c>
      <c r="AC228" s="305" t="s">
        <v>53</v>
      </c>
      <c r="AD228" s="305" t="s">
        <v>59</v>
      </c>
      <c r="AE228" s="305" t="s">
        <v>53</v>
      </c>
      <c r="AF228" s="305" t="s">
        <v>53</v>
      </c>
      <c r="AG228" s="126"/>
    </row>
    <row r="229" ht="14.4" customHeight="1" spans="1:33">
      <c r="A229" s="106"/>
      <c r="B229" s="126">
        <v>20</v>
      </c>
      <c r="C229" s="106" t="s">
        <v>502</v>
      </c>
      <c r="D229" s="109" t="s">
        <v>503</v>
      </c>
      <c r="E229" s="106" t="s">
        <v>63</v>
      </c>
      <c r="F229" s="106"/>
      <c r="G229" s="106"/>
      <c r="H229" s="106"/>
      <c r="I229" s="106"/>
      <c r="J229" s="106"/>
      <c r="K229" s="106"/>
      <c r="L229" s="106"/>
      <c r="M229" s="106"/>
      <c r="N229" s="106"/>
      <c r="O229" s="106"/>
      <c r="P229" s="106"/>
      <c r="Q229" s="106"/>
      <c r="R229" s="106"/>
      <c r="S229" s="106"/>
      <c r="T229" s="106"/>
      <c r="U229" s="106"/>
      <c r="V229" s="106"/>
      <c r="W229" s="106" t="s">
        <v>42</v>
      </c>
      <c r="X229" s="106">
        <v>0</v>
      </c>
      <c r="Y229" s="106">
        <v>0</v>
      </c>
      <c r="Z229" s="106">
        <v>0</v>
      </c>
      <c r="AA229" s="305" t="s">
        <v>53</v>
      </c>
      <c r="AB229" s="305" t="s">
        <v>53</v>
      </c>
      <c r="AC229" s="305" t="s">
        <v>53</v>
      </c>
      <c r="AD229" s="305" t="s">
        <v>59</v>
      </c>
      <c r="AE229" s="305" t="s">
        <v>53</v>
      </c>
      <c r="AF229" s="305" t="s">
        <v>53</v>
      </c>
      <c r="AG229" s="126"/>
    </row>
    <row r="230" ht="14.4" customHeight="1" spans="1:33">
      <c r="A230" s="106"/>
      <c r="B230" s="126">
        <v>21</v>
      </c>
      <c r="C230" s="106" t="s">
        <v>504</v>
      </c>
      <c r="D230" s="109">
        <v>22351312</v>
      </c>
      <c r="E230" s="106" t="s">
        <v>40</v>
      </c>
      <c r="F230" s="106"/>
      <c r="G230" s="106"/>
      <c r="H230" s="106"/>
      <c r="I230" s="106"/>
      <c r="J230" s="106"/>
      <c r="K230" s="106"/>
      <c r="L230" s="106"/>
      <c r="M230" s="106"/>
      <c r="N230" s="106"/>
      <c r="O230" s="106"/>
      <c r="P230" s="106"/>
      <c r="Q230" s="106"/>
      <c r="R230" s="106"/>
      <c r="S230" s="106"/>
      <c r="T230" s="106"/>
      <c r="U230" s="106"/>
      <c r="V230" s="106"/>
      <c r="W230" s="106" t="s">
        <v>42</v>
      </c>
      <c r="X230" s="106">
        <v>0</v>
      </c>
      <c r="Y230" s="106">
        <v>0</v>
      </c>
      <c r="Z230" s="106">
        <v>0</v>
      </c>
      <c r="AA230" s="305" t="s">
        <v>53</v>
      </c>
      <c r="AB230" s="305" t="s">
        <v>53</v>
      </c>
      <c r="AC230" s="305" t="s">
        <v>53</v>
      </c>
      <c r="AD230" s="305" t="s">
        <v>59</v>
      </c>
      <c r="AE230" s="305" t="s">
        <v>53</v>
      </c>
      <c r="AF230" s="305" t="s">
        <v>53</v>
      </c>
      <c r="AG230" s="126"/>
    </row>
    <row r="231" ht="14.4" customHeight="1" spans="1:33">
      <c r="A231" s="106"/>
      <c r="B231" s="126">
        <v>22</v>
      </c>
      <c r="C231" s="305" t="s">
        <v>505</v>
      </c>
      <c r="D231" s="109">
        <v>22351139</v>
      </c>
      <c r="E231" s="305" t="s">
        <v>63</v>
      </c>
      <c r="F231" s="106"/>
      <c r="G231" s="305"/>
      <c r="H231" s="305"/>
      <c r="I231" s="305"/>
      <c r="J231" s="305"/>
      <c r="K231" s="305"/>
      <c r="L231" s="305"/>
      <c r="M231" s="305"/>
      <c r="N231" s="305"/>
      <c r="O231" s="305"/>
      <c r="P231" s="305"/>
      <c r="Q231" s="305"/>
      <c r="R231" s="305"/>
      <c r="S231" s="305"/>
      <c r="T231" s="305"/>
      <c r="U231" s="305"/>
      <c r="V231" s="305"/>
      <c r="W231" s="106" t="s">
        <v>42</v>
      </c>
      <c r="X231" s="305">
        <v>0</v>
      </c>
      <c r="Y231" s="305">
        <v>0</v>
      </c>
      <c r="Z231" s="305">
        <v>0</v>
      </c>
      <c r="AA231" s="305" t="s">
        <v>53</v>
      </c>
      <c r="AB231" s="305" t="s">
        <v>53</v>
      </c>
      <c r="AC231" s="305" t="s">
        <v>53</v>
      </c>
      <c r="AD231" s="305" t="s">
        <v>59</v>
      </c>
      <c r="AE231" s="305" t="s">
        <v>53</v>
      </c>
      <c r="AF231" s="305" t="s">
        <v>53</v>
      </c>
      <c r="AG231" s="126"/>
    </row>
    <row r="232" ht="14.4" customHeight="1" spans="1:33">
      <c r="A232" s="106"/>
      <c r="B232" s="126">
        <v>23</v>
      </c>
      <c r="C232" s="106" t="s">
        <v>506</v>
      </c>
      <c r="D232" s="109">
        <v>22351094</v>
      </c>
      <c r="E232" s="106" t="s">
        <v>78</v>
      </c>
      <c r="F232" s="106"/>
      <c r="G232" s="106"/>
      <c r="H232" s="106"/>
      <c r="I232" s="106"/>
      <c r="J232" s="106"/>
      <c r="K232" s="106"/>
      <c r="L232" s="106"/>
      <c r="M232" s="106"/>
      <c r="N232" s="106"/>
      <c r="O232" s="106"/>
      <c r="P232" s="106"/>
      <c r="Q232" s="106"/>
      <c r="R232" s="106"/>
      <c r="S232" s="106"/>
      <c r="T232" s="106"/>
      <c r="U232" s="106"/>
      <c r="V232" s="106"/>
      <c r="W232" s="106" t="s">
        <v>42</v>
      </c>
      <c r="X232" s="106">
        <v>0</v>
      </c>
      <c r="Y232" s="106">
        <v>0</v>
      </c>
      <c r="Z232" s="106">
        <v>0</v>
      </c>
      <c r="AA232" s="305" t="s">
        <v>53</v>
      </c>
      <c r="AB232" s="305" t="s">
        <v>53</v>
      </c>
      <c r="AC232" s="305" t="s">
        <v>53</v>
      </c>
      <c r="AD232" s="305" t="s">
        <v>59</v>
      </c>
      <c r="AE232" s="305" t="s">
        <v>53</v>
      </c>
      <c r="AF232" s="305" t="s">
        <v>53</v>
      </c>
      <c r="AG232" s="126"/>
    </row>
    <row r="233" ht="14.4" customHeight="1" spans="1:33">
      <c r="A233" s="106"/>
      <c r="B233" s="126">
        <v>24</v>
      </c>
      <c r="C233" s="106" t="s">
        <v>507</v>
      </c>
      <c r="D233" s="109" t="s">
        <v>508</v>
      </c>
      <c r="E233" s="106" t="s">
        <v>71</v>
      </c>
      <c r="F233" s="106"/>
      <c r="G233" s="106"/>
      <c r="H233" s="106"/>
      <c r="I233" s="106"/>
      <c r="J233" s="106"/>
      <c r="K233" s="106"/>
      <c r="L233" s="106"/>
      <c r="M233" s="106"/>
      <c r="N233" s="106"/>
      <c r="O233" s="106"/>
      <c r="P233" s="106"/>
      <c r="Q233" s="106"/>
      <c r="R233" s="106"/>
      <c r="S233" s="106"/>
      <c r="T233" s="106"/>
      <c r="U233" s="106"/>
      <c r="V233" s="106"/>
      <c r="W233" s="106" t="s">
        <v>42</v>
      </c>
      <c r="X233" s="106">
        <v>0</v>
      </c>
      <c r="Y233" s="106">
        <v>0</v>
      </c>
      <c r="Z233" s="106">
        <v>0</v>
      </c>
      <c r="AA233" s="305" t="s">
        <v>53</v>
      </c>
      <c r="AB233" s="305" t="s">
        <v>53</v>
      </c>
      <c r="AC233" s="305" t="s">
        <v>53</v>
      </c>
      <c r="AD233" s="305" t="s">
        <v>59</v>
      </c>
      <c r="AE233" s="305" t="s">
        <v>53</v>
      </c>
      <c r="AF233" s="305" t="s">
        <v>53</v>
      </c>
      <c r="AG233" s="126"/>
    </row>
    <row r="234" ht="14.4" customHeight="1" spans="1:33">
      <c r="A234" s="106"/>
      <c r="B234" s="126">
        <v>25</v>
      </c>
      <c r="C234" s="106" t="s">
        <v>509</v>
      </c>
      <c r="D234" s="109">
        <v>22351073</v>
      </c>
      <c r="E234" s="106" t="s">
        <v>63</v>
      </c>
      <c r="F234" s="106"/>
      <c r="G234" s="106"/>
      <c r="H234" s="106"/>
      <c r="I234" s="106"/>
      <c r="J234" s="106"/>
      <c r="K234" s="106"/>
      <c r="L234" s="106"/>
      <c r="M234" s="106"/>
      <c r="N234" s="106"/>
      <c r="O234" s="106"/>
      <c r="P234" s="106"/>
      <c r="Q234" s="106"/>
      <c r="R234" s="106"/>
      <c r="S234" s="106"/>
      <c r="T234" s="106"/>
      <c r="U234" s="106"/>
      <c r="V234" s="106"/>
      <c r="W234" s="106" t="s">
        <v>42</v>
      </c>
      <c r="X234" s="106">
        <v>0</v>
      </c>
      <c r="Y234" s="106">
        <v>0</v>
      </c>
      <c r="Z234" s="106">
        <v>0</v>
      </c>
      <c r="AA234" s="305" t="s">
        <v>53</v>
      </c>
      <c r="AB234" s="305" t="s">
        <v>53</v>
      </c>
      <c r="AC234" s="305" t="s">
        <v>53</v>
      </c>
      <c r="AD234" s="305" t="s">
        <v>59</v>
      </c>
      <c r="AE234" s="305" t="s">
        <v>53</v>
      </c>
      <c r="AF234" s="305" t="s">
        <v>53</v>
      </c>
      <c r="AG234" s="126"/>
    </row>
    <row r="235" ht="14.4" customHeight="1" spans="1:33">
      <c r="A235" s="106"/>
      <c r="B235" s="126">
        <v>26</v>
      </c>
      <c r="C235" s="106" t="s">
        <v>510</v>
      </c>
      <c r="D235" s="109">
        <v>22351206</v>
      </c>
      <c r="E235" s="106" t="s">
        <v>63</v>
      </c>
      <c r="F235" s="106"/>
      <c r="G235" s="106" t="s">
        <v>458</v>
      </c>
      <c r="H235" s="106" t="s">
        <v>458</v>
      </c>
      <c r="I235" s="106" t="s">
        <v>458</v>
      </c>
      <c r="J235" s="106" t="s">
        <v>458</v>
      </c>
      <c r="K235" s="106" t="s">
        <v>458</v>
      </c>
      <c r="L235" s="106" t="s">
        <v>458</v>
      </c>
      <c r="M235" s="106" t="s">
        <v>458</v>
      </c>
      <c r="N235" s="106" t="s">
        <v>458</v>
      </c>
      <c r="O235" s="106" t="s">
        <v>458</v>
      </c>
      <c r="P235" s="106" t="s">
        <v>458</v>
      </c>
      <c r="Q235" s="106"/>
      <c r="R235" s="106"/>
      <c r="S235" s="106"/>
      <c r="T235" s="106"/>
      <c r="U235" s="106"/>
      <c r="V235" s="106"/>
      <c r="W235" s="106" t="s">
        <v>42</v>
      </c>
      <c r="X235" s="106">
        <v>0</v>
      </c>
      <c r="Y235" s="106">
        <v>0</v>
      </c>
      <c r="Z235" s="106">
        <v>0</v>
      </c>
      <c r="AA235" s="305" t="s">
        <v>53</v>
      </c>
      <c r="AB235" s="305" t="s">
        <v>53</v>
      </c>
      <c r="AC235" s="305" t="s">
        <v>53</v>
      </c>
      <c r="AD235" s="305" t="s">
        <v>59</v>
      </c>
      <c r="AE235" s="305" t="s">
        <v>53</v>
      </c>
      <c r="AF235" s="305" t="s">
        <v>53</v>
      </c>
      <c r="AG235" s="126"/>
    </row>
    <row r="236" ht="14.4" customHeight="1" spans="1:33">
      <c r="A236" s="106"/>
      <c r="B236" s="126">
        <v>27</v>
      </c>
      <c r="C236" s="106" t="s">
        <v>511</v>
      </c>
      <c r="D236" s="109">
        <v>22351247</v>
      </c>
      <c r="E236" s="106" t="s">
        <v>40</v>
      </c>
      <c r="F236" s="106"/>
      <c r="G236" s="106"/>
      <c r="H236" s="106"/>
      <c r="I236" s="106"/>
      <c r="J236" s="106"/>
      <c r="K236" s="106"/>
      <c r="L236" s="106"/>
      <c r="M236" s="106"/>
      <c r="N236" s="106"/>
      <c r="O236" s="106"/>
      <c r="P236" s="106"/>
      <c r="Q236" s="106"/>
      <c r="R236" s="106"/>
      <c r="S236" s="106"/>
      <c r="T236" s="106"/>
      <c r="U236" s="106"/>
      <c r="V236" s="106"/>
      <c r="W236" s="106" t="s">
        <v>42</v>
      </c>
      <c r="X236" s="106">
        <v>0</v>
      </c>
      <c r="Y236" s="106">
        <v>0</v>
      </c>
      <c r="Z236" s="106">
        <v>0</v>
      </c>
      <c r="AA236" s="305" t="s">
        <v>53</v>
      </c>
      <c r="AB236" s="305" t="s">
        <v>53</v>
      </c>
      <c r="AC236" s="305" t="s">
        <v>53</v>
      </c>
      <c r="AD236" s="305" t="s">
        <v>59</v>
      </c>
      <c r="AE236" s="305" t="s">
        <v>53</v>
      </c>
      <c r="AF236" s="305" t="s">
        <v>53</v>
      </c>
      <c r="AG236" s="126"/>
    </row>
    <row r="237" ht="14.4" customHeight="1" spans="1:33">
      <c r="A237" s="106"/>
      <c r="B237" s="126">
        <v>28</v>
      </c>
      <c r="C237" s="106" t="s">
        <v>512</v>
      </c>
      <c r="D237" s="109">
        <v>22351201</v>
      </c>
      <c r="E237" s="106" t="s">
        <v>71</v>
      </c>
      <c r="F237" s="106"/>
      <c r="G237" s="106"/>
      <c r="H237" s="106"/>
      <c r="I237" s="106"/>
      <c r="J237" s="106"/>
      <c r="K237" s="106"/>
      <c r="L237" s="106"/>
      <c r="M237" s="106"/>
      <c r="N237" s="106"/>
      <c r="O237" s="106"/>
      <c r="P237" s="106"/>
      <c r="Q237" s="106"/>
      <c r="R237" s="106"/>
      <c r="S237" s="106"/>
      <c r="T237" s="106"/>
      <c r="U237" s="106"/>
      <c r="V237" s="106"/>
      <c r="W237" s="106" t="s">
        <v>42</v>
      </c>
      <c r="X237" s="106">
        <v>0</v>
      </c>
      <c r="Y237" s="106">
        <v>0</v>
      </c>
      <c r="Z237" s="106">
        <v>0</v>
      </c>
      <c r="AA237" s="305" t="s">
        <v>53</v>
      </c>
      <c r="AB237" s="305" t="s">
        <v>53</v>
      </c>
      <c r="AC237" s="305" t="s">
        <v>53</v>
      </c>
      <c r="AD237" s="305" t="s">
        <v>59</v>
      </c>
      <c r="AE237" s="305" t="s">
        <v>53</v>
      </c>
      <c r="AF237" s="305" t="s">
        <v>53</v>
      </c>
      <c r="AG237" s="126"/>
    </row>
    <row r="238" ht="14.4" customHeight="1" spans="1:33">
      <c r="A238" s="106"/>
      <c r="B238" s="126">
        <v>29</v>
      </c>
      <c r="C238" s="106" t="s">
        <v>513</v>
      </c>
      <c r="D238" s="109">
        <v>22351255</v>
      </c>
      <c r="E238" s="106" t="s">
        <v>63</v>
      </c>
      <c r="F238" s="106"/>
      <c r="G238" s="106"/>
      <c r="H238" s="106"/>
      <c r="I238" s="106"/>
      <c r="J238" s="106"/>
      <c r="K238" s="106"/>
      <c r="L238" s="106"/>
      <c r="M238" s="106"/>
      <c r="N238" s="106"/>
      <c r="O238" s="106"/>
      <c r="P238" s="106"/>
      <c r="Q238" s="106"/>
      <c r="R238" s="106"/>
      <c r="S238" s="106"/>
      <c r="T238" s="106"/>
      <c r="U238" s="106"/>
      <c r="V238" s="106"/>
      <c r="W238" s="106" t="s">
        <v>42</v>
      </c>
      <c r="X238" s="106">
        <v>0</v>
      </c>
      <c r="Y238" s="106">
        <v>0</v>
      </c>
      <c r="Z238" s="106">
        <v>0</v>
      </c>
      <c r="AA238" s="305" t="s">
        <v>53</v>
      </c>
      <c r="AB238" s="305" t="s">
        <v>53</v>
      </c>
      <c r="AC238" s="305" t="s">
        <v>53</v>
      </c>
      <c r="AD238" s="305" t="s">
        <v>59</v>
      </c>
      <c r="AE238" s="305" t="s">
        <v>53</v>
      </c>
      <c r="AF238" s="305" t="s">
        <v>53</v>
      </c>
      <c r="AG238" s="126"/>
    </row>
    <row r="239" ht="14.4" customHeight="1" spans="1:33">
      <c r="A239" s="106"/>
      <c r="B239" s="126">
        <v>30</v>
      </c>
      <c r="C239" s="106" t="s">
        <v>514</v>
      </c>
      <c r="D239" s="109">
        <v>22351301</v>
      </c>
      <c r="E239" s="106" t="s">
        <v>71</v>
      </c>
      <c r="F239" s="106"/>
      <c r="G239" s="106"/>
      <c r="H239" s="106"/>
      <c r="I239" s="106"/>
      <c r="J239" s="106"/>
      <c r="K239" s="106"/>
      <c r="L239" s="106"/>
      <c r="M239" s="106"/>
      <c r="N239" s="106"/>
      <c r="O239" s="106"/>
      <c r="P239" s="106"/>
      <c r="Q239" s="106"/>
      <c r="R239" s="106"/>
      <c r="S239" s="106"/>
      <c r="T239" s="106"/>
      <c r="U239" s="106"/>
      <c r="V239" s="106"/>
      <c r="W239" s="106" t="s">
        <v>42</v>
      </c>
      <c r="X239" s="106">
        <v>0</v>
      </c>
      <c r="Y239" s="106">
        <v>0</v>
      </c>
      <c r="Z239" s="106">
        <v>0</v>
      </c>
      <c r="AA239" s="305" t="s">
        <v>53</v>
      </c>
      <c r="AB239" s="305" t="s">
        <v>53</v>
      </c>
      <c r="AC239" s="305" t="s">
        <v>53</v>
      </c>
      <c r="AD239" s="305" t="s">
        <v>59</v>
      </c>
      <c r="AE239" s="305" t="s">
        <v>53</v>
      </c>
      <c r="AF239" s="305" t="s">
        <v>53</v>
      </c>
      <c r="AG239" s="126"/>
    </row>
    <row r="240" ht="14.4" customHeight="1" spans="1:33">
      <c r="A240" s="106"/>
      <c r="B240" s="126">
        <v>31</v>
      </c>
      <c r="C240" s="106" t="s">
        <v>515</v>
      </c>
      <c r="D240" s="109" t="s">
        <v>516</v>
      </c>
      <c r="E240" s="106" t="s">
        <v>71</v>
      </c>
      <c r="F240" s="106" t="s">
        <v>458</v>
      </c>
      <c r="G240" s="106" t="s">
        <v>458</v>
      </c>
      <c r="H240" s="106" t="s">
        <v>458</v>
      </c>
      <c r="I240" s="106" t="s">
        <v>458</v>
      </c>
      <c r="J240" s="106" t="s">
        <v>458</v>
      </c>
      <c r="K240" s="106" t="s">
        <v>458</v>
      </c>
      <c r="L240" s="106" t="s">
        <v>458</v>
      </c>
      <c r="M240" s="106" t="s">
        <v>458</v>
      </c>
      <c r="N240" s="106" t="s">
        <v>458</v>
      </c>
      <c r="O240" s="106" t="s">
        <v>458</v>
      </c>
      <c r="P240" s="106" t="s">
        <v>458</v>
      </c>
      <c r="Q240" s="106"/>
      <c r="R240" s="106"/>
      <c r="S240" s="106"/>
      <c r="T240" s="106"/>
      <c r="U240" s="106"/>
      <c r="V240" s="106"/>
      <c r="W240" s="106" t="s">
        <v>42</v>
      </c>
      <c r="X240" s="106">
        <v>0</v>
      </c>
      <c r="Y240" s="106">
        <v>0</v>
      </c>
      <c r="Z240" s="106">
        <v>0</v>
      </c>
      <c r="AA240" s="305" t="s">
        <v>53</v>
      </c>
      <c r="AB240" s="305" t="s">
        <v>53</v>
      </c>
      <c r="AC240" s="305" t="s">
        <v>53</v>
      </c>
      <c r="AD240" s="305" t="s">
        <v>59</v>
      </c>
      <c r="AE240" s="305" t="s">
        <v>53</v>
      </c>
      <c r="AF240" s="305" t="s">
        <v>53</v>
      </c>
      <c r="AG240" s="126"/>
    </row>
    <row r="241" ht="14.4" customHeight="1" spans="1:33">
      <c r="A241" s="106"/>
      <c r="B241" s="126">
        <v>32</v>
      </c>
      <c r="C241" s="106" t="s">
        <v>517</v>
      </c>
      <c r="D241" s="109" t="s">
        <v>518</v>
      </c>
      <c r="E241" s="106" t="s">
        <v>58</v>
      </c>
      <c r="F241" s="106"/>
      <c r="G241" s="106"/>
      <c r="H241" s="106"/>
      <c r="I241" s="106"/>
      <c r="J241" s="106"/>
      <c r="K241" s="106"/>
      <c r="L241" s="106"/>
      <c r="M241" s="106"/>
      <c r="N241" s="106"/>
      <c r="O241" s="106"/>
      <c r="P241" s="106"/>
      <c r="Q241" s="106"/>
      <c r="R241" s="106"/>
      <c r="S241" s="106"/>
      <c r="T241" s="106"/>
      <c r="U241" s="106"/>
      <c r="V241" s="106"/>
      <c r="W241" s="106" t="s">
        <v>42</v>
      </c>
      <c r="X241" s="106">
        <v>0</v>
      </c>
      <c r="Y241" s="106">
        <v>0</v>
      </c>
      <c r="Z241" s="106">
        <v>0</v>
      </c>
      <c r="AA241" s="305" t="s">
        <v>53</v>
      </c>
      <c r="AB241" s="305" t="s">
        <v>53</v>
      </c>
      <c r="AC241" s="305" t="s">
        <v>53</v>
      </c>
      <c r="AD241" s="305" t="s">
        <v>59</v>
      </c>
      <c r="AE241" s="305" t="s">
        <v>53</v>
      </c>
      <c r="AF241" s="305" t="s">
        <v>53</v>
      </c>
      <c r="AG241" s="126"/>
    </row>
    <row r="242" ht="14.4" customHeight="1" spans="1:33">
      <c r="A242" s="106"/>
      <c r="B242" s="126">
        <v>33</v>
      </c>
      <c r="C242" s="106" t="s">
        <v>519</v>
      </c>
      <c r="D242" s="109">
        <v>22351126</v>
      </c>
      <c r="E242" s="106" t="s">
        <v>40</v>
      </c>
      <c r="F242" s="106"/>
      <c r="G242" s="106"/>
      <c r="H242" s="106"/>
      <c r="I242" s="106"/>
      <c r="J242" s="106"/>
      <c r="K242" s="106"/>
      <c r="L242" s="106"/>
      <c r="M242" s="106"/>
      <c r="N242" s="106"/>
      <c r="O242" s="106"/>
      <c r="P242" s="106"/>
      <c r="Q242" s="106"/>
      <c r="R242" s="106"/>
      <c r="S242" s="106"/>
      <c r="T242" s="106"/>
      <c r="U242" s="106"/>
      <c r="V242" s="106"/>
      <c r="W242" s="106" t="s">
        <v>42</v>
      </c>
      <c r="X242" s="106">
        <v>0</v>
      </c>
      <c r="Y242" s="106">
        <v>0</v>
      </c>
      <c r="Z242" s="106">
        <v>0</v>
      </c>
      <c r="AA242" s="305" t="s">
        <v>53</v>
      </c>
      <c r="AB242" s="305" t="s">
        <v>53</v>
      </c>
      <c r="AC242" s="305" t="s">
        <v>53</v>
      </c>
      <c r="AD242" s="305" t="s">
        <v>59</v>
      </c>
      <c r="AE242" s="305" t="s">
        <v>53</v>
      </c>
      <c r="AF242" s="305" t="s">
        <v>53</v>
      </c>
      <c r="AG242" s="126"/>
    </row>
    <row r="243" ht="14.4" customHeight="1" spans="1:33">
      <c r="A243" s="106"/>
      <c r="B243" s="126">
        <v>34</v>
      </c>
      <c r="C243" s="106" t="s">
        <v>520</v>
      </c>
      <c r="D243" s="109">
        <v>22351316</v>
      </c>
      <c r="E243" s="106" t="s">
        <v>40</v>
      </c>
      <c r="F243" s="106"/>
      <c r="G243" s="106"/>
      <c r="H243" s="106"/>
      <c r="I243" s="106"/>
      <c r="J243" s="106"/>
      <c r="K243" s="106"/>
      <c r="L243" s="106"/>
      <c r="M243" s="106"/>
      <c r="N243" s="106"/>
      <c r="O243" s="106"/>
      <c r="P243" s="106"/>
      <c r="Q243" s="106"/>
      <c r="R243" s="106"/>
      <c r="S243" s="106"/>
      <c r="T243" s="106"/>
      <c r="U243" s="106"/>
      <c r="V243" s="106"/>
      <c r="W243" s="106" t="s">
        <v>42</v>
      </c>
      <c r="X243" s="106">
        <v>0</v>
      </c>
      <c r="Y243" s="106">
        <v>0</v>
      </c>
      <c r="Z243" s="106">
        <v>0</v>
      </c>
      <c r="AA243" s="305" t="s">
        <v>53</v>
      </c>
      <c r="AB243" s="305" t="s">
        <v>53</v>
      </c>
      <c r="AC243" s="305" t="s">
        <v>53</v>
      </c>
      <c r="AD243" s="305" t="s">
        <v>59</v>
      </c>
      <c r="AE243" s="305" t="s">
        <v>53</v>
      </c>
      <c r="AF243" s="305" t="s">
        <v>53</v>
      </c>
      <c r="AG243" s="126"/>
    </row>
    <row r="244" ht="14.4" customHeight="1" spans="1:33">
      <c r="A244" s="106"/>
      <c r="B244" s="126">
        <v>35</v>
      </c>
      <c r="C244" s="106" t="s">
        <v>521</v>
      </c>
      <c r="D244" s="109">
        <v>22351041</v>
      </c>
      <c r="E244" s="106" t="s">
        <v>40</v>
      </c>
      <c r="F244" s="106"/>
      <c r="G244" s="106"/>
      <c r="H244" s="106"/>
      <c r="I244" s="106"/>
      <c r="J244" s="106"/>
      <c r="K244" s="106"/>
      <c r="L244" s="106"/>
      <c r="M244" s="106"/>
      <c r="N244" s="106"/>
      <c r="O244" s="106"/>
      <c r="P244" s="106"/>
      <c r="Q244" s="106"/>
      <c r="R244" s="106"/>
      <c r="S244" s="106"/>
      <c r="T244" s="106"/>
      <c r="U244" s="106"/>
      <c r="V244" s="106"/>
      <c r="W244" s="106" t="s">
        <v>42</v>
      </c>
      <c r="X244" s="106">
        <v>0</v>
      </c>
      <c r="Y244" s="106">
        <v>0</v>
      </c>
      <c r="Z244" s="106">
        <v>0</v>
      </c>
      <c r="AA244" s="305" t="s">
        <v>53</v>
      </c>
      <c r="AB244" s="305" t="s">
        <v>53</v>
      </c>
      <c r="AC244" s="305" t="s">
        <v>53</v>
      </c>
      <c r="AD244" s="305" t="s">
        <v>59</v>
      </c>
      <c r="AE244" s="305" t="s">
        <v>53</v>
      </c>
      <c r="AF244" s="305" t="s">
        <v>53</v>
      </c>
      <c r="AG244" s="126"/>
    </row>
    <row r="245" ht="14.4" customHeight="1" spans="1:33">
      <c r="A245" s="106"/>
      <c r="B245" s="126">
        <v>36</v>
      </c>
      <c r="C245" s="106" t="s">
        <v>522</v>
      </c>
      <c r="D245" s="109">
        <v>22351169</v>
      </c>
      <c r="E245" s="106" t="s">
        <v>58</v>
      </c>
      <c r="F245" s="106"/>
      <c r="G245" s="106"/>
      <c r="H245" s="106"/>
      <c r="I245" s="106"/>
      <c r="J245" s="106"/>
      <c r="K245" s="106"/>
      <c r="L245" s="106"/>
      <c r="M245" s="106"/>
      <c r="N245" s="106"/>
      <c r="O245" s="106"/>
      <c r="P245" s="106"/>
      <c r="Q245" s="106"/>
      <c r="R245" s="106"/>
      <c r="S245" s="106"/>
      <c r="T245" s="106"/>
      <c r="U245" s="106"/>
      <c r="V245" s="106"/>
      <c r="W245" s="106" t="s">
        <v>42</v>
      </c>
      <c r="X245" s="106">
        <v>0</v>
      </c>
      <c r="Y245" s="106">
        <v>0</v>
      </c>
      <c r="Z245" s="106">
        <v>0</v>
      </c>
      <c r="AA245" s="305" t="s">
        <v>53</v>
      </c>
      <c r="AB245" s="305" t="s">
        <v>53</v>
      </c>
      <c r="AC245" s="305" t="s">
        <v>53</v>
      </c>
      <c r="AD245" s="305" t="s">
        <v>59</v>
      </c>
      <c r="AE245" s="305" t="s">
        <v>53</v>
      </c>
      <c r="AF245" s="305" t="s">
        <v>53</v>
      </c>
      <c r="AG245" s="126"/>
    </row>
    <row r="246" s="270" customFormat="1" ht="48" customHeight="1" spans="1:33">
      <c r="A246" s="277" t="s">
        <v>523</v>
      </c>
      <c r="B246" s="279">
        <v>1</v>
      </c>
      <c r="C246" s="277" t="s">
        <v>524</v>
      </c>
      <c r="D246" s="298" t="s">
        <v>525</v>
      </c>
      <c r="E246" s="277" t="s">
        <v>63</v>
      </c>
      <c r="F246" s="277">
        <v>0</v>
      </c>
      <c r="G246" s="277"/>
      <c r="H246" s="277" t="s">
        <v>526</v>
      </c>
      <c r="I246" s="277" t="s">
        <v>527</v>
      </c>
      <c r="J246" s="277" t="s">
        <v>52</v>
      </c>
      <c r="K246" s="277"/>
      <c r="L246" s="277"/>
      <c r="M246" s="277"/>
      <c r="N246" s="277" t="s">
        <v>528</v>
      </c>
      <c r="O246" s="277"/>
      <c r="P246" s="277"/>
      <c r="Q246" s="277"/>
      <c r="R246" s="277" t="s">
        <v>529</v>
      </c>
      <c r="S246" s="277">
        <v>20</v>
      </c>
      <c r="T246" s="277"/>
      <c r="U246" s="277">
        <v>30</v>
      </c>
      <c r="V246" s="277" t="s">
        <v>530</v>
      </c>
      <c r="W246" s="277" t="s">
        <v>42</v>
      </c>
      <c r="X246" s="277">
        <v>30</v>
      </c>
      <c r="Y246" s="277">
        <v>73.75</v>
      </c>
      <c r="Z246" s="277">
        <f t="shared" ref="Z246:Z276" si="26">X246+80/280*Y246</f>
        <v>51.0714285714286</v>
      </c>
      <c r="AA246" s="277" t="s">
        <v>43</v>
      </c>
      <c r="AB246" s="277" t="s">
        <v>43</v>
      </c>
      <c r="AC246" s="277" t="s">
        <v>43</v>
      </c>
      <c r="AD246" s="277" t="s">
        <v>42</v>
      </c>
      <c r="AE246" s="277" t="s">
        <v>43</v>
      </c>
      <c r="AF246" s="277" t="s">
        <v>43</v>
      </c>
      <c r="AG246" s="279"/>
    </row>
    <row r="247" s="270" customFormat="1" ht="48" customHeight="1" spans="1:33">
      <c r="A247" s="277"/>
      <c r="B247" s="279">
        <v>2</v>
      </c>
      <c r="C247" s="277" t="s">
        <v>531</v>
      </c>
      <c r="D247" s="298">
        <v>22351121</v>
      </c>
      <c r="E247" s="277" t="s">
        <v>63</v>
      </c>
      <c r="F247" s="277"/>
      <c r="G247" s="277"/>
      <c r="H247" s="277" t="s">
        <v>532</v>
      </c>
      <c r="I247" s="277" t="s">
        <v>533</v>
      </c>
      <c r="J247" s="277" t="s">
        <v>125</v>
      </c>
      <c r="K247" s="277"/>
      <c r="L247" s="277"/>
      <c r="M247" s="277"/>
      <c r="N247" s="277"/>
      <c r="O247" s="277"/>
      <c r="P247" s="277"/>
      <c r="Q247" s="277">
        <v>30</v>
      </c>
      <c r="R247" s="277">
        <v>0</v>
      </c>
      <c r="S247" s="277">
        <v>10</v>
      </c>
      <c r="T247" s="277">
        <v>0</v>
      </c>
      <c r="U247" s="277">
        <v>8</v>
      </c>
      <c r="V247" s="277" t="s">
        <v>534</v>
      </c>
      <c r="W247" s="277" t="s">
        <v>42</v>
      </c>
      <c r="X247" s="277">
        <v>24</v>
      </c>
      <c r="Y247" s="277">
        <v>50</v>
      </c>
      <c r="Z247" s="277">
        <f t="shared" si="26"/>
        <v>38.2857142857143</v>
      </c>
      <c r="AA247" s="277" t="s">
        <v>43</v>
      </c>
      <c r="AB247" s="277" t="s">
        <v>43</v>
      </c>
      <c r="AC247" s="277" t="s">
        <v>43</v>
      </c>
      <c r="AD247" s="277" t="s">
        <v>42</v>
      </c>
      <c r="AE247" s="277" t="s">
        <v>43</v>
      </c>
      <c r="AF247" s="277" t="s">
        <v>43</v>
      </c>
      <c r="AG247" s="279"/>
    </row>
    <row r="248" ht="36" customHeight="1" spans="1:33">
      <c r="A248" s="106"/>
      <c r="B248" s="126">
        <v>3</v>
      </c>
      <c r="C248" s="106" t="s">
        <v>535</v>
      </c>
      <c r="D248" s="109">
        <v>22351148</v>
      </c>
      <c r="E248" s="106" t="s">
        <v>63</v>
      </c>
      <c r="F248" s="106"/>
      <c r="G248" s="106" t="s">
        <v>151</v>
      </c>
      <c r="H248" s="106"/>
      <c r="I248" s="106" t="s">
        <v>536</v>
      </c>
      <c r="J248" s="106" t="s">
        <v>537</v>
      </c>
      <c r="K248" s="106"/>
      <c r="L248" s="106"/>
      <c r="M248" s="106"/>
      <c r="N248" s="106" t="s">
        <v>538</v>
      </c>
      <c r="O248" s="106"/>
      <c r="P248" s="106"/>
      <c r="Q248" s="106">
        <v>30</v>
      </c>
      <c r="R248" s="106">
        <v>5</v>
      </c>
      <c r="S248" s="106">
        <v>20</v>
      </c>
      <c r="T248" s="106">
        <v>0</v>
      </c>
      <c r="U248" s="106">
        <v>30</v>
      </c>
      <c r="V248" s="106" t="s">
        <v>539</v>
      </c>
      <c r="W248" s="106" t="s">
        <v>42</v>
      </c>
      <c r="X248" s="106">
        <v>10.6</v>
      </c>
      <c r="Y248" s="106">
        <v>88</v>
      </c>
      <c r="Z248" s="106">
        <f t="shared" si="26"/>
        <v>35.7428571428571</v>
      </c>
      <c r="AA248" s="106" t="s">
        <v>43</v>
      </c>
      <c r="AB248" s="106" t="s">
        <v>43</v>
      </c>
      <c r="AC248" s="106" t="s">
        <v>43</v>
      </c>
      <c r="AD248" s="106" t="s">
        <v>42</v>
      </c>
      <c r="AE248" s="106" t="s">
        <v>43</v>
      </c>
      <c r="AF248" s="106" t="s">
        <v>43</v>
      </c>
      <c r="AG248" s="126"/>
    </row>
    <row r="249" ht="156" customHeight="1" spans="1:33">
      <c r="A249" s="106"/>
      <c r="B249" s="126">
        <v>4</v>
      </c>
      <c r="C249" s="106" t="s">
        <v>540</v>
      </c>
      <c r="D249" s="109">
        <v>22351215</v>
      </c>
      <c r="E249" s="106" t="s">
        <v>48</v>
      </c>
      <c r="F249" s="106">
        <v>0</v>
      </c>
      <c r="G249" s="106" t="s">
        <v>151</v>
      </c>
      <c r="H249" s="106"/>
      <c r="I249" s="106" t="s">
        <v>541</v>
      </c>
      <c r="J249" s="106"/>
      <c r="K249" s="106"/>
      <c r="L249" s="106"/>
      <c r="M249" s="106"/>
      <c r="N249" s="106"/>
      <c r="O249" s="106"/>
      <c r="P249" s="106"/>
      <c r="Q249" s="106" t="s">
        <v>542</v>
      </c>
      <c r="R249" s="106" t="s">
        <v>543</v>
      </c>
      <c r="S249" s="106" t="s">
        <v>544</v>
      </c>
      <c r="T249" s="106"/>
      <c r="U249" s="106" t="s">
        <v>545</v>
      </c>
      <c r="V249" s="106" t="s">
        <v>546</v>
      </c>
      <c r="W249" s="106" t="s">
        <v>42</v>
      </c>
      <c r="X249" s="106">
        <v>10</v>
      </c>
      <c r="Y249" s="106">
        <v>83</v>
      </c>
      <c r="Z249" s="106">
        <f t="shared" si="26"/>
        <v>33.7142857142857</v>
      </c>
      <c r="AA249" s="106" t="s">
        <v>43</v>
      </c>
      <c r="AB249" s="106" t="s">
        <v>43</v>
      </c>
      <c r="AC249" s="106" t="s">
        <v>43</v>
      </c>
      <c r="AD249" s="106" t="s">
        <v>42</v>
      </c>
      <c r="AE249" s="106" t="s">
        <v>43</v>
      </c>
      <c r="AF249" s="106" t="s">
        <v>43</v>
      </c>
      <c r="AG249" s="126"/>
    </row>
    <row r="250" ht="36" customHeight="1" spans="1:33">
      <c r="A250" s="106"/>
      <c r="B250" s="126">
        <v>5</v>
      </c>
      <c r="C250" s="106" t="s">
        <v>547</v>
      </c>
      <c r="D250" s="109">
        <v>22351082</v>
      </c>
      <c r="E250" s="106" t="s">
        <v>63</v>
      </c>
      <c r="F250" s="106">
        <v>0</v>
      </c>
      <c r="G250" s="106"/>
      <c r="H250" s="106" t="s">
        <v>548</v>
      </c>
      <c r="I250" s="106" t="s">
        <v>549</v>
      </c>
      <c r="J250" s="106"/>
      <c r="K250" s="106"/>
      <c r="L250" s="106"/>
      <c r="M250" s="106"/>
      <c r="N250" s="106" t="s">
        <v>528</v>
      </c>
      <c r="O250" s="106"/>
      <c r="P250" s="106"/>
      <c r="Q250" s="106">
        <v>15</v>
      </c>
      <c r="R250" s="106"/>
      <c r="S250" s="106">
        <v>10</v>
      </c>
      <c r="T250" s="106"/>
      <c r="U250" s="106"/>
      <c r="V250" s="106"/>
      <c r="W250" s="106" t="s">
        <v>42</v>
      </c>
      <c r="X250" s="106">
        <v>25</v>
      </c>
      <c r="Y250" s="106">
        <v>25</v>
      </c>
      <c r="Z250" s="106">
        <f t="shared" si="26"/>
        <v>32.1428571428571</v>
      </c>
      <c r="AA250" s="106" t="s">
        <v>43</v>
      </c>
      <c r="AB250" s="106" t="s">
        <v>53</v>
      </c>
      <c r="AC250" s="106" t="s">
        <v>43</v>
      </c>
      <c r="AD250" s="106" t="s">
        <v>42</v>
      </c>
      <c r="AE250" s="106" t="s">
        <v>43</v>
      </c>
      <c r="AF250" s="106" t="s">
        <v>53</v>
      </c>
      <c r="AG250" s="126"/>
    </row>
    <row r="251" ht="36" customHeight="1" spans="1:33">
      <c r="A251" s="106"/>
      <c r="B251" s="126">
        <v>6</v>
      </c>
      <c r="C251" s="106" t="s">
        <v>550</v>
      </c>
      <c r="D251" s="109">
        <v>22351239</v>
      </c>
      <c r="E251" s="106" t="s">
        <v>71</v>
      </c>
      <c r="F251" s="106">
        <v>0</v>
      </c>
      <c r="G251" s="106"/>
      <c r="H251" s="106"/>
      <c r="I251" s="106" t="s">
        <v>551</v>
      </c>
      <c r="J251" s="106" t="s">
        <v>552</v>
      </c>
      <c r="K251" s="106"/>
      <c r="L251" s="106"/>
      <c r="M251" s="106"/>
      <c r="N251" s="106"/>
      <c r="O251" s="106"/>
      <c r="P251" s="106"/>
      <c r="Q251" s="106"/>
      <c r="R251" s="106"/>
      <c r="S251" s="106">
        <v>20</v>
      </c>
      <c r="T251" s="106"/>
      <c r="U251" s="106" t="s">
        <v>553</v>
      </c>
      <c r="V251" s="106" t="s">
        <v>554</v>
      </c>
      <c r="W251" s="106" t="s">
        <v>42</v>
      </c>
      <c r="X251" s="106">
        <v>15.6</v>
      </c>
      <c r="Y251" s="106">
        <v>56</v>
      </c>
      <c r="Z251" s="106">
        <f t="shared" si="26"/>
        <v>31.6</v>
      </c>
      <c r="AA251" s="106" t="s">
        <v>43</v>
      </c>
      <c r="AB251" s="106" t="s">
        <v>43</v>
      </c>
      <c r="AC251" s="106" t="s">
        <v>43</v>
      </c>
      <c r="AD251" s="106" t="s">
        <v>42</v>
      </c>
      <c r="AE251" s="106" t="s">
        <v>43</v>
      </c>
      <c r="AF251" s="106" t="s">
        <v>43</v>
      </c>
      <c r="AG251" s="126"/>
    </row>
    <row r="252" ht="24" customHeight="1" spans="1:33">
      <c r="A252" s="106"/>
      <c r="B252" s="126">
        <v>7</v>
      </c>
      <c r="C252" s="106" t="s">
        <v>555</v>
      </c>
      <c r="D252" s="300">
        <v>22351070</v>
      </c>
      <c r="E252" s="106" t="s">
        <v>48</v>
      </c>
      <c r="F252" s="106"/>
      <c r="G252" s="106" t="s">
        <v>151</v>
      </c>
      <c r="H252" s="106"/>
      <c r="I252" s="106" t="s">
        <v>556</v>
      </c>
      <c r="J252" s="106"/>
      <c r="K252" s="106"/>
      <c r="L252" s="106"/>
      <c r="M252" s="106"/>
      <c r="N252" s="106"/>
      <c r="O252" s="106"/>
      <c r="P252" s="106"/>
      <c r="Q252" s="106">
        <v>30</v>
      </c>
      <c r="R252" s="106"/>
      <c r="S252" s="106">
        <v>20</v>
      </c>
      <c r="T252" s="106">
        <v>0.5</v>
      </c>
      <c r="U252" s="106">
        <v>30</v>
      </c>
      <c r="V252" s="106" t="s">
        <v>557</v>
      </c>
      <c r="W252" s="106" t="s">
        <v>42</v>
      </c>
      <c r="X252" s="106">
        <v>4</v>
      </c>
      <c r="Y252" s="106">
        <v>83.5</v>
      </c>
      <c r="Z252" s="106">
        <f t="shared" si="26"/>
        <v>27.8571428571429</v>
      </c>
      <c r="AA252" s="106" t="s">
        <v>53</v>
      </c>
      <c r="AB252" s="106" t="s">
        <v>43</v>
      </c>
      <c r="AC252" s="106" t="s">
        <v>43</v>
      </c>
      <c r="AD252" s="106" t="s">
        <v>42</v>
      </c>
      <c r="AE252" s="106" t="s">
        <v>43</v>
      </c>
      <c r="AF252" s="106" t="s">
        <v>53</v>
      </c>
      <c r="AG252" s="126"/>
    </row>
    <row r="253" ht="24" customHeight="1" spans="1:33">
      <c r="A253" s="106"/>
      <c r="B253" s="126">
        <v>8</v>
      </c>
      <c r="C253" s="106" t="s">
        <v>558</v>
      </c>
      <c r="D253" s="109">
        <v>22351055</v>
      </c>
      <c r="E253" s="106" t="s">
        <v>71</v>
      </c>
      <c r="F253" s="106">
        <v>0</v>
      </c>
      <c r="G253" s="106" t="s">
        <v>151</v>
      </c>
      <c r="H253" s="106"/>
      <c r="I253" s="106" t="s">
        <v>52</v>
      </c>
      <c r="J253" s="106"/>
      <c r="K253" s="106"/>
      <c r="L253" s="106"/>
      <c r="M253" s="106"/>
      <c r="N253" s="106"/>
      <c r="O253" s="106"/>
      <c r="P253" s="106"/>
      <c r="Q253" s="106">
        <v>30</v>
      </c>
      <c r="R253" s="106">
        <v>2</v>
      </c>
      <c r="S253" s="106" t="s">
        <v>559</v>
      </c>
      <c r="T253" s="106"/>
      <c r="U253" s="106"/>
      <c r="V253" s="106"/>
      <c r="W253" s="106" t="s">
        <v>42</v>
      </c>
      <c r="X253" s="106">
        <v>10</v>
      </c>
      <c r="Y253" s="106">
        <v>52</v>
      </c>
      <c r="Z253" s="106">
        <f t="shared" si="26"/>
        <v>24.8571428571429</v>
      </c>
      <c r="AA253" s="106" t="s">
        <v>43</v>
      </c>
      <c r="AB253" s="106" t="s">
        <v>43</v>
      </c>
      <c r="AC253" s="106" t="s">
        <v>43</v>
      </c>
      <c r="AD253" s="106" t="s">
        <v>42</v>
      </c>
      <c r="AE253" s="106" t="s">
        <v>43</v>
      </c>
      <c r="AF253" s="106" t="s">
        <v>43</v>
      </c>
      <c r="AG253" s="126"/>
    </row>
    <row r="254" ht="48" customHeight="1" spans="1:33">
      <c r="A254" s="106"/>
      <c r="B254" s="126">
        <v>9</v>
      </c>
      <c r="C254" s="106" t="s">
        <v>560</v>
      </c>
      <c r="D254" s="109">
        <v>22351216</v>
      </c>
      <c r="E254" s="106" t="s">
        <v>71</v>
      </c>
      <c r="F254" s="106">
        <v>0</v>
      </c>
      <c r="G254" s="106" t="s">
        <v>151</v>
      </c>
      <c r="H254" s="106"/>
      <c r="I254" s="106"/>
      <c r="J254" s="106"/>
      <c r="K254" s="106"/>
      <c r="L254" s="106"/>
      <c r="M254" s="106"/>
      <c r="N254" s="106"/>
      <c r="O254" s="106"/>
      <c r="P254" s="106"/>
      <c r="Q254" s="106">
        <v>30</v>
      </c>
      <c r="R254" s="106"/>
      <c r="S254" s="106">
        <v>20</v>
      </c>
      <c r="T254" s="106"/>
      <c r="U254" s="106">
        <v>30</v>
      </c>
      <c r="V254" s="106" t="s">
        <v>561</v>
      </c>
      <c r="W254" s="106" t="s">
        <v>42</v>
      </c>
      <c r="X254" s="106">
        <v>0</v>
      </c>
      <c r="Y254" s="106">
        <v>84</v>
      </c>
      <c r="Z254" s="106">
        <f t="shared" si="26"/>
        <v>24</v>
      </c>
      <c r="AA254" s="106" t="s">
        <v>53</v>
      </c>
      <c r="AB254" s="106" t="s">
        <v>43</v>
      </c>
      <c r="AC254" s="106" t="s">
        <v>43</v>
      </c>
      <c r="AD254" s="106" t="s">
        <v>42</v>
      </c>
      <c r="AE254" s="106" t="s">
        <v>43</v>
      </c>
      <c r="AF254" s="106" t="s">
        <v>53</v>
      </c>
      <c r="AG254" s="126"/>
    </row>
    <row r="255" ht="14.4" customHeight="1" spans="1:33">
      <c r="A255" s="106"/>
      <c r="B255" s="126">
        <v>10</v>
      </c>
      <c r="C255" s="106" t="s">
        <v>562</v>
      </c>
      <c r="D255" s="109">
        <v>22351299</v>
      </c>
      <c r="E255" s="106" t="s">
        <v>40</v>
      </c>
      <c r="F255" s="106">
        <v>0</v>
      </c>
      <c r="G255" s="106" t="s">
        <v>151</v>
      </c>
      <c r="H255" s="106"/>
      <c r="I255" s="106"/>
      <c r="J255" s="106" t="s">
        <v>142</v>
      </c>
      <c r="K255" s="106"/>
      <c r="L255" s="106"/>
      <c r="M255" s="106"/>
      <c r="N255" s="106"/>
      <c r="O255" s="106"/>
      <c r="P255" s="106"/>
      <c r="Q255" s="106">
        <v>28.75</v>
      </c>
      <c r="R255" s="106"/>
      <c r="S255" s="106">
        <v>20</v>
      </c>
      <c r="T255" s="106"/>
      <c r="U255" s="106">
        <v>14</v>
      </c>
      <c r="V255" s="106"/>
      <c r="W255" s="106" t="s">
        <v>42</v>
      </c>
      <c r="X255" s="106">
        <v>4</v>
      </c>
      <c r="Y255" s="106">
        <v>62.75</v>
      </c>
      <c r="Z255" s="106">
        <f t="shared" si="26"/>
        <v>21.9285714285714</v>
      </c>
      <c r="AA255" s="106" t="s">
        <v>53</v>
      </c>
      <c r="AB255" s="106" t="s">
        <v>43</v>
      </c>
      <c r="AC255" s="106" t="s">
        <v>43</v>
      </c>
      <c r="AD255" s="106" t="s">
        <v>42</v>
      </c>
      <c r="AE255" s="106" t="s">
        <v>43</v>
      </c>
      <c r="AF255" s="106" t="s">
        <v>53</v>
      </c>
      <c r="AG255" s="126"/>
    </row>
    <row r="256" ht="60" customHeight="1" spans="1:33">
      <c r="A256" s="106"/>
      <c r="B256" s="126">
        <v>11</v>
      </c>
      <c r="C256" s="106" t="s">
        <v>563</v>
      </c>
      <c r="D256" s="109">
        <v>22351223</v>
      </c>
      <c r="E256" s="106" t="s">
        <v>78</v>
      </c>
      <c r="F256" s="106"/>
      <c r="G256" s="106"/>
      <c r="H256" s="106" t="s">
        <v>564</v>
      </c>
      <c r="I256" s="106" t="s">
        <v>565</v>
      </c>
      <c r="J256" s="106" t="s">
        <v>566</v>
      </c>
      <c r="K256" s="106"/>
      <c r="L256" s="106"/>
      <c r="M256" s="106"/>
      <c r="N256" s="106"/>
      <c r="O256" s="106"/>
      <c r="P256" s="106"/>
      <c r="Q256" s="106">
        <v>21.5</v>
      </c>
      <c r="R256" s="106"/>
      <c r="S256" s="106"/>
      <c r="T256" s="106" t="s">
        <v>567</v>
      </c>
      <c r="U256" s="106"/>
      <c r="V256" s="106"/>
      <c r="W256" s="106" t="s">
        <v>42</v>
      </c>
      <c r="X256" s="106">
        <v>10.5</v>
      </c>
      <c r="Y256" s="106">
        <v>31.5</v>
      </c>
      <c r="Z256" s="106">
        <f t="shared" si="26"/>
        <v>19.5</v>
      </c>
      <c r="AA256" s="106" t="s">
        <v>43</v>
      </c>
      <c r="AB256" s="106" t="s">
        <v>53</v>
      </c>
      <c r="AC256" s="106" t="s">
        <v>43</v>
      </c>
      <c r="AD256" s="106" t="s">
        <v>42</v>
      </c>
      <c r="AE256" s="106" t="s">
        <v>43</v>
      </c>
      <c r="AF256" s="106" t="s">
        <v>53</v>
      </c>
      <c r="AG256" s="126"/>
    </row>
    <row r="257" ht="36" customHeight="1" spans="1:33">
      <c r="A257" s="106"/>
      <c r="B257" s="126">
        <v>12</v>
      </c>
      <c r="C257" s="106" t="s">
        <v>568</v>
      </c>
      <c r="D257" s="109">
        <v>22351293</v>
      </c>
      <c r="E257" s="106" t="s">
        <v>71</v>
      </c>
      <c r="F257" s="106">
        <v>0</v>
      </c>
      <c r="G257" s="106" t="s">
        <v>151</v>
      </c>
      <c r="H257" s="106"/>
      <c r="I257" s="106" t="s">
        <v>569</v>
      </c>
      <c r="J257" s="106" t="s">
        <v>570</v>
      </c>
      <c r="K257" s="106"/>
      <c r="L257" s="106"/>
      <c r="M257" s="106"/>
      <c r="N257" s="106"/>
      <c r="O257" s="106"/>
      <c r="P257" s="106"/>
      <c r="Q257" s="106">
        <v>26.25</v>
      </c>
      <c r="R257" s="106"/>
      <c r="S257" s="106" t="s">
        <v>571</v>
      </c>
      <c r="T257" s="106"/>
      <c r="U257" s="106">
        <v>0</v>
      </c>
      <c r="V257" s="106">
        <v>2</v>
      </c>
      <c r="W257" s="106" t="s">
        <v>42</v>
      </c>
      <c r="X257" s="106">
        <v>5</v>
      </c>
      <c r="Y257" s="106">
        <v>48.25</v>
      </c>
      <c r="Z257" s="106">
        <f t="shared" si="26"/>
        <v>18.7857142857143</v>
      </c>
      <c r="AA257" s="106" t="s">
        <v>53</v>
      </c>
      <c r="AB257" s="106" t="s">
        <v>53</v>
      </c>
      <c r="AC257" s="106" t="s">
        <v>43</v>
      </c>
      <c r="AD257" s="106" t="s">
        <v>42</v>
      </c>
      <c r="AE257" s="106" t="s">
        <v>43</v>
      </c>
      <c r="AF257" s="106" t="s">
        <v>53</v>
      </c>
      <c r="AG257" s="126"/>
    </row>
    <row r="258" ht="240" customHeight="1" spans="1:33">
      <c r="A258" s="106"/>
      <c r="B258" s="126">
        <v>13</v>
      </c>
      <c r="C258" s="106" t="s">
        <v>572</v>
      </c>
      <c r="D258" s="300">
        <v>22351102</v>
      </c>
      <c r="E258" s="106" t="s">
        <v>63</v>
      </c>
      <c r="F258" s="106">
        <v>0</v>
      </c>
      <c r="G258" s="106">
        <v>0</v>
      </c>
      <c r="H258" s="106">
        <v>0</v>
      </c>
      <c r="I258" s="106"/>
      <c r="J258" s="106" t="s">
        <v>573</v>
      </c>
      <c r="K258" s="106">
        <v>0</v>
      </c>
      <c r="L258" s="106">
        <v>0</v>
      </c>
      <c r="M258" s="106">
        <v>0</v>
      </c>
      <c r="N258" s="106">
        <v>0</v>
      </c>
      <c r="O258" s="106">
        <v>0</v>
      </c>
      <c r="P258" s="106">
        <v>0</v>
      </c>
      <c r="Q258" s="106">
        <v>0</v>
      </c>
      <c r="R258" s="106">
        <v>0</v>
      </c>
      <c r="S258" s="106" t="s">
        <v>574</v>
      </c>
      <c r="T258" s="106"/>
      <c r="U258" s="106" t="s">
        <v>575</v>
      </c>
      <c r="V258" s="106"/>
      <c r="W258" s="106" t="s">
        <v>42</v>
      </c>
      <c r="X258" s="106">
        <v>5.6</v>
      </c>
      <c r="Y258" s="106">
        <v>44.5</v>
      </c>
      <c r="Z258" s="106">
        <f t="shared" si="26"/>
        <v>18.3142857142857</v>
      </c>
      <c r="AA258" s="106" t="s">
        <v>43</v>
      </c>
      <c r="AB258" s="106" t="s">
        <v>53</v>
      </c>
      <c r="AC258" s="106" t="s">
        <v>43</v>
      </c>
      <c r="AD258" s="106" t="s">
        <v>42</v>
      </c>
      <c r="AE258" s="106" t="s">
        <v>43</v>
      </c>
      <c r="AF258" s="106" t="s">
        <v>53</v>
      </c>
      <c r="AG258" s="126"/>
    </row>
    <row r="259" ht="14.4" customHeight="1" spans="1:33">
      <c r="A259" s="106"/>
      <c r="B259" s="126">
        <v>14</v>
      </c>
      <c r="C259" s="106" t="s">
        <v>576</v>
      </c>
      <c r="D259" s="109">
        <v>22351038</v>
      </c>
      <c r="E259" s="106" t="s">
        <v>78</v>
      </c>
      <c r="F259" s="106"/>
      <c r="G259" s="106"/>
      <c r="H259" s="106"/>
      <c r="I259" s="106"/>
      <c r="J259" s="106"/>
      <c r="K259" s="106"/>
      <c r="L259" s="106"/>
      <c r="M259" s="106"/>
      <c r="N259" s="106"/>
      <c r="O259" s="106"/>
      <c r="P259" s="106"/>
      <c r="Q259" s="106">
        <v>30</v>
      </c>
      <c r="R259" s="106"/>
      <c r="S259" s="106">
        <v>20</v>
      </c>
      <c r="T259" s="106"/>
      <c r="U259" s="106">
        <v>10</v>
      </c>
      <c r="V259" s="106"/>
      <c r="W259" s="106" t="s">
        <v>42</v>
      </c>
      <c r="X259" s="106">
        <v>0</v>
      </c>
      <c r="Y259" s="106">
        <v>60</v>
      </c>
      <c r="Z259" s="106">
        <f t="shared" si="26"/>
        <v>17.1428571428571</v>
      </c>
      <c r="AA259" s="106" t="s">
        <v>53</v>
      </c>
      <c r="AB259" s="106" t="s">
        <v>43</v>
      </c>
      <c r="AC259" s="106" t="s">
        <v>53</v>
      </c>
      <c r="AD259" s="106" t="s">
        <v>59</v>
      </c>
      <c r="AE259" s="106" t="s">
        <v>53</v>
      </c>
      <c r="AF259" s="106" t="s">
        <v>53</v>
      </c>
      <c r="AG259" s="126"/>
    </row>
    <row r="260" ht="14.4" customHeight="1" spans="1:33">
      <c r="A260" s="106"/>
      <c r="B260" s="126">
        <v>15</v>
      </c>
      <c r="C260" s="106" t="s">
        <v>577</v>
      </c>
      <c r="D260" s="109">
        <v>22351177</v>
      </c>
      <c r="E260" s="106" t="s">
        <v>71</v>
      </c>
      <c r="F260" s="106">
        <v>0</v>
      </c>
      <c r="G260" s="106"/>
      <c r="H260" s="106"/>
      <c r="I260" s="106"/>
      <c r="J260" s="106"/>
      <c r="K260" s="106"/>
      <c r="L260" s="106"/>
      <c r="M260" s="106"/>
      <c r="N260" s="106"/>
      <c r="O260" s="106"/>
      <c r="P260" s="106"/>
      <c r="Q260" s="106">
        <v>30</v>
      </c>
      <c r="R260" s="106"/>
      <c r="S260" s="106">
        <v>20</v>
      </c>
      <c r="T260" s="106"/>
      <c r="U260" s="106">
        <v>7.5</v>
      </c>
      <c r="V260" s="106"/>
      <c r="W260" s="106" t="s">
        <v>42</v>
      </c>
      <c r="X260" s="106">
        <v>0</v>
      </c>
      <c r="Y260" s="106">
        <v>57.5</v>
      </c>
      <c r="Z260" s="106">
        <f t="shared" si="26"/>
        <v>16.4285714285714</v>
      </c>
      <c r="AA260" s="106" t="s">
        <v>53</v>
      </c>
      <c r="AB260" s="106" t="s">
        <v>43</v>
      </c>
      <c r="AC260" s="106" t="s">
        <v>53</v>
      </c>
      <c r="AD260" s="106" t="s">
        <v>59</v>
      </c>
      <c r="AE260" s="106" t="s">
        <v>53</v>
      </c>
      <c r="AF260" s="106" t="s">
        <v>53</v>
      </c>
      <c r="AG260" s="126"/>
    </row>
    <row r="261" ht="36" customHeight="1" spans="1:33">
      <c r="A261" s="106"/>
      <c r="B261" s="126">
        <v>16</v>
      </c>
      <c r="C261" s="106" t="s">
        <v>578</v>
      </c>
      <c r="D261" s="109" t="s">
        <v>579</v>
      </c>
      <c r="E261" s="106" t="s">
        <v>63</v>
      </c>
      <c r="F261" s="106"/>
      <c r="G261" s="106"/>
      <c r="H261" s="106"/>
      <c r="I261" s="106" t="s">
        <v>580</v>
      </c>
      <c r="J261" s="106"/>
      <c r="K261" s="106"/>
      <c r="L261" s="106"/>
      <c r="M261" s="106"/>
      <c r="N261" s="106" t="s">
        <v>581</v>
      </c>
      <c r="O261" s="106"/>
      <c r="P261" s="106"/>
      <c r="Q261" s="106"/>
      <c r="R261" s="106"/>
      <c r="S261" s="106" t="s">
        <v>567</v>
      </c>
      <c r="T261" s="106"/>
      <c r="U261" s="106" t="s">
        <v>582</v>
      </c>
      <c r="V261" s="106"/>
      <c r="W261" s="106" t="s">
        <v>42</v>
      </c>
      <c r="X261" s="106">
        <v>5</v>
      </c>
      <c r="Y261" s="106">
        <v>39</v>
      </c>
      <c r="Z261" s="106">
        <f t="shared" si="26"/>
        <v>16.1428571428571</v>
      </c>
      <c r="AA261" s="106" t="s">
        <v>53</v>
      </c>
      <c r="AB261" s="106" t="s">
        <v>53</v>
      </c>
      <c r="AC261" s="106" t="s">
        <v>53</v>
      </c>
      <c r="AD261" s="106" t="s">
        <v>59</v>
      </c>
      <c r="AE261" s="106" t="s">
        <v>53</v>
      </c>
      <c r="AF261" s="106" t="s">
        <v>53</v>
      </c>
      <c r="AG261" s="126"/>
    </row>
    <row r="262" ht="72" customHeight="1" spans="1:33">
      <c r="A262" s="106"/>
      <c r="B262" s="126">
        <v>17</v>
      </c>
      <c r="C262" s="106" t="s">
        <v>583</v>
      </c>
      <c r="D262" s="300">
        <v>22351099</v>
      </c>
      <c r="E262" s="106" t="s">
        <v>63</v>
      </c>
      <c r="F262" s="106"/>
      <c r="G262" s="106"/>
      <c r="H262" s="106"/>
      <c r="I262" s="106" t="s">
        <v>584</v>
      </c>
      <c r="J262" s="106"/>
      <c r="K262" s="106"/>
      <c r="L262" s="106"/>
      <c r="M262" s="106"/>
      <c r="N262" s="106"/>
      <c r="O262" s="106"/>
      <c r="P262" s="106"/>
      <c r="Q262" s="106"/>
      <c r="R262" s="106"/>
      <c r="S262" s="106" t="s">
        <v>567</v>
      </c>
      <c r="T262" s="106"/>
      <c r="U262" s="106"/>
      <c r="V262" s="106"/>
      <c r="W262" s="106" t="s">
        <v>42</v>
      </c>
      <c r="X262" s="106">
        <v>12.6</v>
      </c>
      <c r="Y262" s="106">
        <v>10</v>
      </c>
      <c r="Z262" s="106">
        <f t="shared" si="26"/>
        <v>15.4571428571429</v>
      </c>
      <c r="AA262" s="106" t="s">
        <v>43</v>
      </c>
      <c r="AB262" s="106" t="s">
        <v>53</v>
      </c>
      <c r="AC262" s="106" t="s">
        <v>53</v>
      </c>
      <c r="AD262" s="106" t="s">
        <v>59</v>
      </c>
      <c r="AE262" s="106" t="s">
        <v>53</v>
      </c>
      <c r="AF262" s="106" t="s">
        <v>53</v>
      </c>
      <c r="AG262" s="126"/>
    </row>
    <row r="263" ht="14.4" customHeight="1" spans="1:33">
      <c r="A263" s="106"/>
      <c r="B263" s="126">
        <v>18</v>
      </c>
      <c r="C263" s="106" t="s">
        <v>585</v>
      </c>
      <c r="D263" s="109">
        <v>22351261</v>
      </c>
      <c r="E263" s="106" t="s">
        <v>63</v>
      </c>
      <c r="F263" s="106"/>
      <c r="G263" s="106"/>
      <c r="H263" s="106"/>
      <c r="I263" s="106"/>
      <c r="J263" s="106"/>
      <c r="K263" s="106"/>
      <c r="L263" s="106"/>
      <c r="M263" s="106"/>
      <c r="N263" s="106"/>
      <c r="O263" s="106"/>
      <c r="P263" s="106"/>
      <c r="Q263" s="106">
        <v>30</v>
      </c>
      <c r="R263" s="106"/>
      <c r="S263" s="106"/>
      <c r="T263" s="106">
        <v>20</v>
      </c>
      <c r="U263" s="106"/>
      <c r="V263" s="106"/>
      <c r="W263" s="106" t="s">
        <v>42</v>
      </c>
      <c r="X263" s="106">
        <v>0</v>
      </c>
      <c r="Y263" s="106">
        <v>50</v>
      </c>
      <c r="Z263" s="106">
        <f t="shared" si="26"/>
        <v>14.2857142857143</v>
      </c>
      <c r="AA263" s="106" t="s">
        <v>53</v>
      </c>
      <c r="AB263" s="106" t="s">
        <v>43</v>
      </c>
      <c r="AC263" s="106" t="s">
        <v>53</v>
      </c>
      <c r="AD263" s="106" t="s">
        <v>59</v>
      </c>
      <c r="AE263" s="106" t="s">
        <v>53</v>
      </c>
      <c r="AF263" s="106" t="s">
        <v>53</v>
      </c>
      <c r="AG263" s="126"/>
    </row>
    <row r="264" ht="48" customHeight="1" spans="1:33">
      <c r="A264" s="106"/>
      <c r="B264" s="126">
        <v>19</v>
      </c>
      <c r="C264" s="106" t="s">
        <v>586</v>
      </c>
      <c r="D264" s="109" t="s">
        <v>587</v>
      </c>
      <c r="E264" s="106" t="s">
        <v>63</v>
      </c>
      <c r="F264" s="106">
        <v>0</v>
      </c>
      <c r="G264" s="106" t="s">
        <v>151</v>
      </c>
      <c r="H264" s="106"/>
      <c r="I264" s="106" t="s">
        <v>588</v>
      </c>
      <c r="J264" s="106" t="s">
        <v>589</v>
      </c>
      <c r="K264" s="106"/>
      <c r="L264" s="106"/>
      <c r="M264" s="106"/>
      <c r="N264" s="106"/>
      <c r="O264" s="106"/>
      <c r="P264" s="106"/>
      <c r="Q264" s="106"/>
      <c r="R264" s="106"/>
      <c r="S264" s="106"/>
      <c r="T264" s="106" t="s">
        <v>567</v>
      </c>
      <c r="U264" s="106"/>
      <c r="V264" s="106"/>
      <c r="W264" s="106" t="s">
        <v>42</v>
      </c>
      <c r="X264" s="106">
        <v>9</v>
      </c>
      <c r="Y264" s="106">
        <v>10</v>
      </c>
      <c r="Z264" s="106">
        <f t="shared" si="26"/>
        <v>11.8571428571429</v>
      </c>
      <c r="AA264" s="106" t="s">
        <v>43</v>
      </c>
      <c r="AB264" s="106" t="s">
        <v>53</v>
      </c>
      <c r="AC264" s="106" t="s">
        <v>53</v>
      </c>
      <c r="AD264" s="106" t="s">
        <v>59</v>
      </c>
      <c r="AE264" s="106" t="s">
        <v>53</v>
      </c>
      <c r="AF264" s="106" t="s">
        <v>53</v>
      </c>
      <c r="AG264" s="126"/>
    </row>
    <row r="265" ht="14.4" customHeight="1" spans="1:33">
      <c r="A265" s="106"/>
      <c r="B265" s="126">
        <v>20</v>
      </c>
      <c r="C265" s="106" t="s">
        <v>590</v>
      </c>
      <c r="D265" s="109">
        <v>22351193</v>
      </c>
      <c r="E265" s="106" t="s">
        <v>71</v>
      </c>
      <c r="F265" s="106">
        <v>0</v>
      </c>
      <c r="G265" s="106" t="s">
        <v>151</v>
      </c>
      <c r="H265" s="106"/>
      <c r="I265" s="106" t="s">
        <v>570</v>
      </c>
      <c r="J265" s="106"/>
      <c r="K265" s="106"/>
      <c r="L265" s="106"/>
      <c r="M265" s="106"/>
      <c r="N265" s="106"/>
      <c r="O265" s="106"/>
      <c r="P265" s="106"/>
      <c r="Q265" s="106"/>
      <c r="R265" s="126"/>
      <c r="S265" s="106" t="s">
        <v>567</v>
      </c>
      <c r="T265" s="106"/>
      <c r="U265" s="106"/>
      <c r="V265" s="106"/>
      <c r="W265" s="106" t="s">
        <v>42</v>
      </c>
      <c r="X265" s="106">
        <v>4</v>
      </c>
      <c r="Y265" s="106">
        <v>10</v>
      </c>
      <c r="Z265" s="106">
        <f t="shared" si="26"/>
        <v>6.85714285714286</v>
      </c>
      <c r="AA265" s="106" t="s">
        <v>53</v>
      </c>
      <c r="AB265" s="106" t="s">
        <v>53</v>
      </c>
      <c r="AC265" s="106" t="s">
        <v>53</v>
      </c>
      <c r="AD265" s="106" t="s">
        <v>59</v>
      </c>
      <c r="AE265" s="106" t="s">
        <v>53</v>
      </c>
      <c r="AF265" s="106" t="s">
        <v>53</v>
      </c>
      <c r="AG265" s="126"/>
    </row>
    <row r="266" ht="24" customHeight="1" spans="1:33">
      <c r="A266" s="106"/>
      <c r="B266" s="126">
        <v>21</v>
      </c>
      <c r="C266" s="106" t="s">
        <v>591</v>
      </c>
      <c r="D266" s="109" t="s">
        <v>592</v>
      </c>
      <c r="E266" s="106" t="s">
        <v>63</v>
      </c>
      <c r="F266" s="106">
        <v>0</v>
      </c>
      <c r="G266" s="106"/>
      <c r="H266" s="106"/>
      <c r="I266" s="106"/>
      <c r="J266" s="106" t="s">
        <v>593</v>
      </c>
      <c r="K266" s="106"/>
      <c r="L266" s="106"/>
      <c r="M266" s="106"/>
      <c r="N266" s="106"/>
      <c r="O266" s="106"/>
      <c r="P266" s="106"/>
      <c r="Q266" s="106">
        <v>0</v>
      </c>
      <c r="R266" s="106">
        <v>0</v>
      </c>
      <c r="S266" s="106">
        <v>10</v>
      </c>
      <c r="T266" s="106">
        <v>0</v>
      </c>
      <c r="U266" s="106">
        <v>0</v>
      </c>
      <c r="V266" s="106">
        <v>0</v>
      </c>
      <c r="W266" s="106" t="s">
        <v>42</v>
      </c>
      <c r="X266" s="106">
        <v>4</v>
      </c>
      <c r="Y266" s="106">
        <v>10</v>
      </c>
      <c r="Z266" s="106">
        <f t="shared" si="26"/>
        <v>6.85714285714286</v>
      </c>
      <c r="AA266" s="106" t="s">
        <v>53</v>
      </c>
      <c r="AB266" s="106" t="s">
        <v>53</v>
      </c>
      <c r="AC266" s="106" t="s">
        <v>53</v>
      </c>
      <c r="AD266" s="106" t="s">
        <v>59</v>
      </c>
      <c r="AE266" s="106" t="s">
        <v>53</v>
      </c>
      <c r="AF266" s="106" t="s">
        <v>53</v>
      </c>
      <c r="AG266" s="126"/>
    </row>
    <row r="267" ht="24" customHeight="1" spans="1:33">
      <c r="A267" s="106"/>
      <c r="B267" s="126">
        <v>22</v>
      </c>
      <c r="C267" s="106" t="s">
        <v>594</v>
      </c>
      <c r="D267" s="109">
        <v>22351195</v>
      </c>
      <c r="E267" s="106" t="s">
        <v>40</v>
      </c>
      <c r="F267" s="106"/>
      <c r="G267" s="106" t="s">
        <v>151</v>
      </c>
      <c r="H267" s="106"/>
      <c r="I267" s="106"/>
      <c r="J267" s="106" t="s">
        <v>595</v>
      </c>
      <c r="K267" s="106"/>
      <c r="L267" s="106"/>
      <c r="M267" s="106"/>
      <c r="N267" s="106"/>
      <c r="O267" s="106"/>
      <c r="P267" s="106"/>
      <c r="Q267" s="106"/>
      <c r="R267" s="106"/>
      <c r="S267" s="106" t="s">
        <v>567</v>
      </c>
      <c r="T267" s="106"/>
      <c r="U267" s="106"/>
      <c r="V267" s="106"/>
      <c r="W267" s="106" t="s">
        <v>42</v>
      </c>
      <c r="X267" s="106">
        <v>4</v>
      </c>
      <c r="Y267" s="106">
        <v>10</v>
      </c>
      <c r="Z267" s="106">
        <f t="shared" si="26"/>
        <v>6.85714285714286</v>
      </c>
      <c r="AA267" s="106" t="s">
        <v>53</v>
      </c>
      <c r="AB267" s="106" t="s">
        <v>53</v>
      </c>
      <c r="AC267" s="106" t="s">
        <v>53</v>
      </c>
      <c r="AD267" s="106" t="s">
        <v>59</v>
      </c>
      <c r="AE267" s="106" t="s">
        <v>53</v>
      </c>
      <c r="AF267" s="106" t="s">
        <v>53</v>
      </c>
      <c r="AG267" s="126"/>
    </row>
    <row r="268" ht="14.4" customHeight="1" spans="1:33">
      <c r="A268" s="106"/>
      <c r="B268" s="126">
        <v>23</v>
      </c>
      <c r="C268" s="106" t="s">
        <v>596</v>
      </c>
      <c r="D268" s="300">
        <v>22351260</v>
      </c>
      <c r="E268" s="106" t="s">
        <v>48</v>
      </c>
      <c r="F268" s="106">
        <v>0</v>
      </c>
      <c r="G268" s="106" t="s">
        <v>151</v>
      </c>
      <c r="H268" s="106"/>
      <c r="I268" s="106"/>
      <c r="J268" s="106"/>
      <c r="K268" s="106"/>
      <c r="L268" s="106"/>
      <c r="M268" s="106"/>
      <c r="N268" s="106"/>
      <c r="O268" s="106"/>
      <c r="P268" s="106"/>
      <c r="Q268" s="106"/>
      <c r="R268" s="106"/>
      <c r="S268" s="106">
        <v>20</v>
      </c>
      <c r="T268" s="106"/>
      <c r="U268" s="106"/>
      <c r="V268" s="106"/>
      <c r="W268" s="106" t="s">
        <v>42</v>
      </c>
      <c r="X268" s="106">
        <v>0</v>
      </c>
      <c r="Y268" s="106">
        <v>20</v>
      </c>
      <c r="Z268" s="106">
        <f t="shared" si="26"/>
        <v>5.71428571428571</v>
      </c>
      <c r="AA268" s="106" t="s">
        <v>53</v>
      </c>
      <c r="AB268" s="106" t="s">
        <v>53</v>
      </c>
      <c r="AC268" s="106" t="s">
        <v>53</v>
      </c>
      <c r="AD268" s="106" t="s">
        <v>59</v>
      </c>
      <c r="AE268" s="106" t="s">
        <v>53</v>
      </c>
      <c r="AF268" s="106" t="s">
        <v>53</v>
      </c>
      <c r="AG268" s="126"/>
    </row>
    <row r="269" ht="24" customHeight="1" spans="1:33">
      <c r="A269" s="106"/>
      <c r="B269" s="126">
        <v>24</v>
      </c>
      <c r="C269" s="106" t="s">
        <v>597</v>
      </c>
      <c r="D269" s="109">
        <v>22351027</v>
      </c>
      <c r="E269" s="106" t="s">
        <v>71</v>
      </c>
      <c r="F269" s="106"/>
      <c r="G269" s="106"/>
      <c r="H269" s="106"/>
      <c r="I269" s="106"/>
      <c r="J269" s="106" t="s">
        <v>598</v>
      </c>
      <c r="K269" s="106"/>
      <c r="L269" s="106"/>
      <c r="M269" s="106"/>
      <c r="N269" s="106"/>
      <c r="O269" s="106"/>
      <c r="P269" s="106"/>
      <c r="Q269" s="106"/>
      <c r="R269" s="106"/>
      <c r="S269" s="106"/>
      <c r="T269" s="106"/>
      <c r="U269" s="106"/>
      <c r="V269" s="106"/>
      <c r="W269" s="106" t="s">
        <v>42</v>
      </c>
      <c r="X269" s="106">
        <v>5.6</v>
      </c>
      <c r="Y269" s="106">
        <v>0</v>
      </c>
      <c r="Z269" s="106">
        <f t="shared" si="26"/>
        <v>5.6</v>
      </c>
      <c r="AA269" s="106" t="s">
        <v>43</v>
      </c>
      <c r="AB269" s="106" t="s">
        <v>53</v>
      </c>
      <c r="AC269" s="106" t="s">
        <v>53</v>
      </c>
      <c r="AD269" s="106" t="s">
        <v>59</v>
      </c>
      <c r="AE269" s="106" t="s">
        <v>53</v>
      </c>
      <c r="AF269" s="106" t="s">
        <v>53</v>
      </c>
      <c r="AG269" s="126"/>
    </row>
    <row r="270" ht="14.4" customHeight="1" spans="1:33">
      <c r="A270" s="106"/>
      <c r="B270" s="126">
        <v>25</v>
      </c>
      <c r="C270" s="106" t="s">
        <v>599</v>
      </c>
      <c r="D270" s="109">
        <v>22351164</v>
      </c>
      <c r="E270" s="106" t="s">
        <v>78</v>
      </c>
      <c r="F270" s="106"/>
      <c r="G270" s="106"/>
      <c r="H270" s="106"/>
      <c r="I270" s="106"/>
      <c r="J270" s="106">
        <v>4</v>
      </c>
      <c r="K270" s="106"/>
      <c r="L270" s="106"/>
      <c r="M270" s="106"/>
      <c r="N270" s="106"/>
      <c r="O270" s="106"/>
      <c r="P270" s="106"/>
      <c r="Q270" s="106"/>
      <c r="R270" s="106"/>
      <c r="S270" s="106"/>
      <c r="T270" s="106"/>
      <c r="U270" s="106"/>
      <c r="V270" s="106"/>
      <c r="W270" s="106" t="s">
        <v>42</v>
      </c>
      <c r="X270" s="106">
        <v>4</v>
      </c>
      <c r="Y270" s="106">
        <v>0</v>
      </c>
      <c r="Z270" s="106">
        <f t="shared" si="26"/>
        <v>4</v>
      </c>
      <c r="AA270" s="106" t="s">
        <v>53</v>
      </c>
      <c r="AB270" s="106" t="s">
        <v>53</v>
      </c>
      <c r="AC270" s="106" t="s">
        <v>53</v>
      </c>
      <c r="AD270" s="106" t="s">
        <v>59</v>
      </c>
      <c r="AE270" s="106" t="s">
        <v>53</v>
      </c>
      <c r="AF270" s="106" t="s">
        <v>53</v>
      </c>
      <c r="AG270" s="126"/>
    </row>
    <row r="271" ht="14.4" customHeight="1" spans="1:33">
      <c r="A271" s="106"/>
      <c r="B271" s="126">
        <v>26</v>
      </c>
      <c r="C271" s="126" t="s">
        <v>600</v>
      </c>
      <c r="D271" s="300">
        <v>22351043</v>
      </c>
      <c r="E271" s="126" t="s">
        <v>78</v>
      </c>
      <c r="F271" s="106">
        <v>0</v>
      </c>
      <c r="G271" s="106" t="s">
        <v>151</v>
      </c>
      <c r="H271" s="106"/>
      <c r="I271" s="106"/>
      <c r="J271" s="106"/>
      <c r="K271" s="106"/>
      <c r="L271" s="106"/>
      <c r="M271" s="106"/>
      <c r="N271" s="106"/>
      <c r="O271" s="106"/>
      <c r="P271" s="106"/>
      <c r="Q271" s="106">
        <v>0</v>
      </c>
      <c r="R271" s="106">
        <v>0</v>
      </c>
      <c r="S271" s="106" t="s">
        <v>567</v>
      </c>
      <c r="T271" s="106">
        <v>0</v>
      </c>
      <c r="U271" s="106">
        <v>0</v>
      </c>
      <c r="V271" s="106">
        <v>0</v>
      </c>
      <c r="W271" s="106" t="s">
        <v>42</v>
      </c>
      <c r="X271" s="106">
        <v>0</v>
      </c>
      <c r="Y271" s="106">
        <v>10</v>
      </c>
      <c r="Z271" s="106">
        <f t="shared" si="26"/>
        <v>2.85714285714286</v>
      </c>
      <c r="AA271" s="106" t="s">
        <v>53</v>
      </c>
      <c r="AB271" s="106" t="s">
        <v>53</v>
      </c>
      <c r="AC271" s="106" t="s">
        <v>53</v>
      </c>
      <c r="AD271" s="106" t="s">
        <v>59</v>
      </c>
      <c r="AE271" s="106" t="s">
        <v>53</v>
      </c>
      <c r="AF271" s="106" t="s">
        <v>53</v>
      </c>
      <c r="AG271" s="126"/>
    </row>
    <row r="272" ht="14.4" customHeight="1" spans="1:33">
      <c r="A272" s="106"/>
      <c r="B272" s="126">
        <v>27</v>
      </c>
      <c r="C272" s="106" t="s">
        <v>601</v>
      </c>
      <c r="D272" s="300">
        <v>22351083</v>
      </c>
      <c r="E272" s="106" t="s">
        <v>71</v>
      </c>
      <c r="F272" s="106">
        <v>0</v>
      </c>
      <c r="G272" s="106" t="s">
        <v>151</v>
      </c>
      <c r="H272" s="106" t="s">
        <v>458</v>
      </c>
      <c r="I272" s="106" t="s">
        <v>458</v>
      </c>
      <c r="J272" s="106" t="s">
        <v>458</v>
      </c>
      <c r="K272" s="106" t="s">
        <v>458</v>
      </c>
      <c r="L272" s="106" t="s">
        <v>458</v>
      </c>
      <c r="M272" s="106" t="s">
        <v>458</v>
      </c>
      <c r="N272" s="106" t="s">
        <v>458</v>
      </c>
      <c r="O272" s="106" t="s">
        <v>458</v>
      </c>
      <c r="P272" s="106" t="s">
        <v>458</v>
      </c>
      <c r="Q272" s="106">
        <v>0</v>
      </c>
      <c r="R272" s="106">
        <v>0</v>
      </c>
      <c r="S272" s="106" t="s">
        <v>567</v>
      </c>
      <c r="T272" s="106">
        <v>0</v>
      </c>
      <c r="U272" s="106">
        <v>0</v>
      </c>
      <c r="V272" s="106">
        <v>0</v>
      </c>
      <c r="W272" s="106" t="s">
        <v>42</v>
      </c>
      <c r="X272" s="106">
        <v>0</v>
      </c>
      <c r="Y272" s="106">
        <v>10</v>
      </c>
      <c r="Z272" s="106">
        <f t="shared" si="26"/>
        <v>2.85714285714286</v>
      </c>
      <c r="AA272" s="106" t="s">
        <v>53</v>
      </c>
      <c r="AB272" s="106" t="s">
        <v>53</v>
      </c>
      <c r="AC272" s="106" t="s">
        <v>53</v>
      </c>
      <c r="AD272" s="106" t="s">
        <v>59</v>
      </c>
      <c r="AE272" s="106" t="s">
        <v>53</v>
      </c>
      <c r="AF272" s="106" t="s">
        <v>53</v>
      </c>
      <c r="AG272" s="126"/>
    </row>
    <row r="273" ht="14.4" customHeight="1" spans="1:33">
      <c r="A273" s="106"/>
      <c r="B273" s="126">
        <v>28</v>
      </c>
      <c r="C273" s="106" t="s">
        <v>602</v>
      </c>
      <c r="D273" s="109">
        <v>22351085</v>
      </c>
      <c r="E273" s="106" t="s">
        <v>71</v>
      </c>
      <c r="F273" s="106"/>
      <c r="G273" s="106" t="s">
        <v>151</v>
      </c>
      <c r="H273" s="106"/>
      <c r="I273" s="106"/>
      <c r="J273" s="106"/>
      <c r="K273" s="106"/>
      <c r="L273" s="106"/>
      <c r="M273" s="106"/>
      <c r="N273" s="106"/>
      <c r="O273" s="106"/>
      <c r="P273" s="106"/>
      <c r="Q273" s="106"/>
      <c r="R273" s="106"/>
      <c r="S273" s="106"/>
      <c r="T273" s="106" t="s">
        <v>567</v>
      </c>
      <c r="U273" s="106"/>
      <c r="V273" s="106"/>
      <c r="W273" s="106" t="s">
        <v>42</v>
      </c>
      <c r="X273" s="106">
        <v>0</v>
      </c>
      <c r="Y273" s="106">
        <v>10</v>
      </c>
      <c r="Z273" s="106">
        <f t="shared" si="26"/>
        <v>2.85714285714286</v>
      </c>
      <c r="AA273" s="106" t="s">
        <v>53</v>
      </c>
      <c r="AB273" s="106" t="s">
        <v>53</v>
      </c>
      <c r="AC273" s="106" t="s">
        <v>53</v>
      </c>
      <c r="AD273" s="106" t="s">
        <v>59</v>
      </c>
      <c r="AE273" s="106" t="s">
        <v>53</v>
      </c>
      <c r="AF273" s="106" t="s">
        <v>53</v>
      </c>
      <c r="AG273" s="126"/>
    </row>
    <row r="274" ht="14.4" customHeight="1" spans="1:33">
      <c r="A274" s="106"/>
      <c r="B274" s="126">
        <v>29</v>
      </c>
      <c r="C274" s="106" t="s">
        <v>603</v>
      </c>
      <c r="D274" s="109">
        <v>22351319</v>
      </c>
      <c r="E274" s="106" t="s">
        <v>40</v>
      </c>
      <c r="F274" s="106">
        <v>0</v>
      </c>
      <c r="G274" s="106" t="s">
        <v>151</v>
      </c>
      <c r="H274" s="106"/>
      <c r="I274" s="106"/>
      <c r="J274" s="106"/>
      <c r="K274" s="106"/>
      <c r="L274" s="106"/>
      <c r="M274" s="106"/>
      <c r="N274" s="106"/>
      <c r="O274" s="106"/>
      <c r="P274" s="106"/>
      <c r="Q274" s="106">
        <v>0</v>
      </c>
      <c r="R274" s="106">
        <v>0</v>
      </c>
      <c r="S274" s="106" t="s">
        <v>567</v>
      </c>
      <c r="T274" s="106">
        <v>0</v>
      </c>
      <c r="U274" s="106">
        <v>0</v>
      </c>
      <c r="V274" s="106">
        <v>0</v>
      </c>
      <c r="W274" s="106" t="s">
        <v>42</v>
      </c>
      <c r="X274" s="106">
        <v>0</v>
      </c>
      <c r="Y274" s="106">
        <v>10</v>
      </c>
      <c r="Z274" s="106">
        <f t="shared" si="26"/>
        <v>2.85714285714286</v>
      </c>
      <c r="AA274" s="106" t="s">
        <v>53</v>
      </c>
      <c r="AB274" s="106" t="s">
        <v>53</v>
      </c>
      <c r="AC274" s="106" t="s">
        <v>53</v>
      </c>
      <c r="AD274" s="106" t="s">
        <v>59</v>
      </c>
      <c r="AE274" s="106" t="s">
        <v>53</v>
      </c>
      <c r="AF274" s="106" t="s">
        <v>53</v>
      </c>
      <c r="AG274" s="126"/>
    </row>
    <row r="275" ht="14.4" customHeight="1" spans="1:33">
      <c r="A275" s="106"/>
      <c r="B275" s="126">
        <v>30</v>
      </c>
      <c r="C275" s="106" t="s">
        <v>604</v>
      </c>
      <c r="D275" s="109" t="s">
        <v>605</v>
      </c>
      <c r="E275" s="106" t="s">
        <v>71</v>
      </c>
      <c r="F275" s="106">
        <v>0</v>
      </c>
      <c r="G275" s="106"/>
      <c r="H275" s="106"/>
      <c r="I275" s="106"/>
      <c r="J275" s="106"/>
      <c r="K275" s="106"/>
      <c r="L275" s="106"/>
      <c r="M275" s="106"/>
      <c r="N275" s="106"/>
      <c r="O275" s="106"/>
      <c r="P275" s="106"/>
      <c r="Q275" s="106"/>
      <c r="R275" s="106"/>
      <c r="S275" s="106" t="s">
        <v>567</v>
      </c>
      <c r="T275" s="106"/>
      <c r="U275" s="106"/>
      <c r="V275" s="106"/>
      <c r="W275" s="106" t="s">
        <v>42</v>
      </c>
      <c r="X275" s="106">
        <v>0</v>
      </c>
      <c r="Y275" s="106">
        <v>10</v>
      </c>
      <c r="Z275" s="106">
        <f t="shared" si="26"/>
        <v>2.85714285714286</v>
      </c>
      <c r="AA275" s="106" t="s">
        <v>53</v>
      </c>
      <c r="AB275" s="106" t="s">
        <v>53</v>
      </c>
      <c r="AC275" s="106" t="s">
        <v>53</v>
      </c>
      <c r="AD275" s="106" t="s">
        <v>59</v>
      </c>
      <c r="AE275" s="106" t="s">
        <v>53</v>
      </c>
      <c r="AF275" s="106" t="s">
        <v>53</v>
      </c>
      <c r="AG275" s="126"/>
    </row>
    <row r="276" ht="14.4" customHeight="1" spans="1:33">
      <c r="A276" s="106"/>
      <c r="B276" s="126">
        <v>31</v>
      </c>
      <c r="C276" s="126" t="s">
        <v>606</v>
      </c>
      <c r="D276" s="300">
        <v>22351335</v>
      </c>
      <c r="E276" s="106" t="s">
        <v>58</v>
      </c>
      <c r="F276" s="106"/>
      <c r="G276" s="106"/>
      <c r="H276" s="106">
        <v>2.5</v>
      </c>
      <c r="I276" s="106"/>
      <c r="J276" s="106"/>
      <c r="K276" s="106"/>
      <c r="L276" s="106"/>
      <c r="M276" s="106"/>
      <c r="N276" s="106"/>
      <c r="O276" s="106"/>
      <c r="P276" s="106"/>
      <c r="Q276" s="106"/>
      <c r="R276" s="106"/>
      <c r="S276" s="106"/>
      <c r="T276" s="106"/>
      <c r="U276" s="106"/>
      <c r="V276" s="106"/>
      <c r="W276" s="106" t="s">
        <v>42</v>
      </c>
      <c r="X276" s="106">
        <v>2.5</v>
      </c>
      <c r="Y276" s="106">
        <v>0</v>
      </c>
      <c r="Z276" s="106">
        <f t="shared" si="26"/>
        <v>2.5</v>
      </c>
      <c r="AA276" s="106" t="s">
        <v>53</v>
      </c>
      <c r="AB276" s="106" t="s">
        <v>53</v>
      </c>
      <c r="AC276" s="106" t="s">
        <v>53</v>
      </c>
      <c r="AD276" s="106" t="s">
        <v>59</v>
      </c>
      <c r="AE276" s="106" t="s">
        <v>53</v>
      </c>
      <c r="AF276" s="106" t="s">
        <v>53</v>
      </c>
      <c r="AG276" s="126"/>
    </row>
    <row r="277" s="270" customFormat="1" ht="75.6" customHeight="1" spans="1:32">
      <c r="A277" s="308" t="s">
        <v>607</v>
      </c>
      <c r="B277" s="309">
        <v>1</v>
      </c>
      <c r="C277" s="277" t="s">
        <v>608</v>
      </c>
      <c r="D277" s="298">
        <v>22351306</v>
      </c>
      <c r="E277" s="277" t="s">
        <v>78</v>
      </c>
      <c r="F277" s="309"/>
      <c r="G277" s="309"/>
      <c r="H277" s="309" t="s">
        <v>609</v>
      </c>
      <c r="I277" s="309" t="s">
        <v>610</v>
      </c>
      <c r="J277" s="309"/>
      <c r="K277" s="309"/>
      <c r="L277" s="309"/>
      <c r="M277" s="309"/>
      <c r="N277" s="277"/>
      <c r="O277" s="309"/>
      <c r="P277" s="309"/>
      <c r="Q277" s="309"/>
      <c r="R277" s="309"/>
      <c r="S277" s="309"/>
      <c r="T277" s="309"/>
      <c r="U277" s="309"/>
      <c r="V277" s="309" t="s">
        <v>611</v>
      </c>
      <c r="W277" s="277" t="s">
        <v>42</v>
      </c>
      <c r="X277" s="309">
        <v>60</v>
      </c>
      <c r="Y277" s="309">
        <v>2</v>
      </c>
      <c r="Z277" s="309">
        <f t="shared" ref="Z277:Z306" si="27">X277+Y277*80/280</f>
        <v>60.5714285714286</v>
      </c>
      <c r="AA277" s="309" t="str">
        <f t="shared" ref="AA277:AA306" si="28">IF(AND(_xlfn.RANK.EQ(X277,$X$277:$X$306,0)&lt;=12,X277&gt;0),"是","否")</f>
        <v>是</v>
      </c>
      <c r="AB277" s="309" t="str">
        <f t="shared" ref="AB277:AB306" si="29">IF(AND(_xlfn.RANK.EQ(Y277,$Y$277:$Y$306,0)&lt;=12,Y277&gt;0),"是","否")</f>
        <v>是</v>
      </c>
      <c r="AC277" s="309" t="str">
        <f t="shared" ref="AC277:AC306" si="30">IF(AND(_xlfn.RANK.EQ(Z277,$Z$277:$Z$306,0)&lt;=12,Z277&gt;0),"是","否")</f>
        <v>是</v>
      </c>
      <c r="AD277" s="309" t="str">
        <f t="shared" ref="AD277:AD306" si="31">IF(AC277="是","优秀","合格")</f>
        <v>优秀</v>
      </c>
      <c r="AE277" s="309" t="str">
        <f t="shared" ref="AE277:AE306" si="32">IF(AD277="优秀","是","否")</f>
        <v>是</v>
      </c>
      <c r="AF277" s="309" t="str">
        <f t="shared" ref="AF277:AF306" si="33">IF(AND(AA277="是",AB277="是"),"是","否")</f>
        <v>是</v>
      </c>
    </row>
    <row r="278" s="270" customFormat="1" ht="64.8" customHeight="1" spans="1:32">
      <c r="A278" s="308"/>
      <c r="B278" s="309">
        <v>2</v>
      </c>
      <c r="C278" s="279" t="s">
        <v>612</v>
      </c>
      <c r="D278" s="299" t="s">
        <v>613</v>
      </c>
      <c r="E278" s="279" t="s">
        <v>78</v>
      </c>
      <c r="F278" s="309"/>
      <c r="G278" s="309"/>
      <c r="H278" s="309" t="s">
        <v>614</v>
      </c>
      <c r="I278" s="309"/>
      <c r="J278" s="309"/>
      <c r="K278" s="309"/>
      <c r="L278" s="309"/>
      <c r="M278" s="309"/>
      <c r="N278" s="309"/>
      <c r="O278" s="309"/>
      <c r="P278" s="309"/>
      <c r="Q278" s="309"/>
      <c r="R278" s="309"/>
      <c r="S278" s="309" t="s">
        <v>615</v>
      </c>
      <c r="T278" s="309"/>
      <c r="U278" s="309" t="s">
        <v>616</v>
      </c>
      <c r="V278" s="309"/>
      <c r="W278" s="277" t="s">
        <v>42</v>
      </c>
      <c r="X278" s="309">
        <v>25</v>
      </c>
      <c r="Y278" s="277">
        <v>39</v>
      </c>
      <c r="Z278" s="309">
        <f t="shared" si="27"/>
        <v>36.1428571428571</v>
      </c>
      <c r="AA278" s="309" t="str">
        <f t="shared" si="28"/>
        <v>是</v>
      </c>
      <c r="AB278" s="309" t="str">
        <f t="shared" si="29"/>
        <v>是</v>
      </c>
      <c r="AC278" s="309" t="str">
        <f t="shared" si="30"/>
        <v>是</v>
      </c>
      <c r="AD278" s="309" t="str">
        <f t="shared" si="31"/>
        <v>优秀</v>
      </c>
      <c r="AE278" s="309" t="str">
        <f t="shared" si="32"/>
        <v>是</v>
      </c>
      <c r="AF278" s="309" t="str">
        <f t="shared" si="33"/>
        <v>是</v>
      </c>
    </row>
    <row r="279" ht="43.2" customHeight="1" spans="1:33">
      <c r="A279" s="310"/>
      <c r="B279" s="129">
        <v>3</v>
      </c>
      <c r="C279" s="129" t="s">
        <v>617</v>
      </c>
      <c r="D279" s="311">
        <v>22351232</v>
      </c>
      <c r="E279" s="129" t="s">
        <v>71</v>
      </c>
      <c r="F279" s="129"/>
      <c r="G279" s="129"/>
      <c r="H279" s="129" t="s">
        <v>618</v>
      </c>
      <c r="I279" s="129"/>
      <c r="J279" s="129"/>
      <c r="K279" s="129"/>
      <c r="L279" s="129"/>
      <c r="M279" s="129"/>
      <c r="N279" s="106" t="s">
        <v>619</v>
      </c>
      <c r="O279" s="129"/>
      <c r="P279" s="129"/>
      <c r="Q279" s="129"/>
      <c r="R279" s="129"/>
      <c r="S279" s="129"/>
      <c r="T279" s="129"/>
      <c r="U279" s="129"/>
      <c r="V279" s="129"/>
      <c r="W279" s="106" t="s">
        <v>42</v>
      </c>
      <c r="X279" s="129">
        <v>30</v>
      </c>
      <c r="Y279" s="129">
        <v>0</v>
      </c>
      <c r="Z279" s="129">
        <f t="shared" si="27"/>
        <v>30</v>
      </c>
      <c r="AA279" s="129" t="str">
        <f t="shared" si="28"/>
        <v>是</v>
      </c>
      <c r="AB279" s="129" t="str">
        <f t="shared" si="29"/>
        <v>否</v>
      </c>
      <c r="AC279" s="129" t="str">
        <f t="shared" si="30"/>
        <v>是</v>
      </c>
      <c r="AD279" s="129" t="str">
        <f t="shared" si="31"/>
        <v>优秀</v>
      </c>
      <c r="AE279" s="129" t="str">
        <f t="shared" si="32"/>
        <v>是</v>
      </c>
      <c r="AF279" s="129" t="str">
        <f t="shared" si="33"/>
        <v>否</v>
      </c>
      <c r="AG279" s="10"/>
    </row>
    <row r="280" ht="86.4" customHeight="1" spans="1:33">
      <c r="A280" s="310"/>
      <c r="B280" s="129">
        <v>4</v>
      </c>
      <c r="C280" s="126" t="s">
        <v>620</v>
      </c>
      <c r="D280" s="300" t="s">
        <v>621</v>
      </c>
      <c r="E280" s="126" t="s">
        <v>78</v>
      </c>
      <c r="F280" s="129"/>
      <c r="G280" s="129"/>
      <c r="H280" s="129"/>
      <c r="I280" s="129"/>
      <c r="J280" s="129"/>
      <c r="K280" s="129"/>
      <c r="L280" s="129"/>
      <c r="M280" s="129"/>
      <c r="N280" s="129"/>
      <c r="O280" s="129"/>
      <c r="P280" s="129"/>
      <c r="Q280" s="129"/>
      <c r="R280" s="129"/>
      <c r="S280" s="129"/>
      <c r="T280" s="129"/>
      <c r="U280" s="129">
        <v>30</v>
      </c>
      <c r="V280" s="129" t="s">
        <v>622</v>
      </c>
      <c r="W280" s="106" t="s">
        <v>42</v>
      </c>
      <c r="X280" s="129">
        <v>0</v>
      </c>
      <c r="Y280" s="106">
        <v>36</v>
      </c>
      <c r="Z280" s="129">
        <f t="shared" si="27"/>
        <v>10.2857142857143</v>
      </c>
      <c r="AA280" s="129" t="str">
        <f t="shared" si="28"/>
        <v>否</v>
      </c>
      <c r="AB280" s="129" t="str">
        <f t="shared" si="29"/>
        <v>是</v>
      </c>
      <c r="AC280" s="129" t="str">
        <f t="shared" si="30"/>
        <v>是</v>
      </c>
      <c r="AD280" s="129" t="str">
        <f t="shared" si="31"/>
        <v>优秀</v>
      </c>
      <c r="AE280" s="129" t="str">
        <f t="shared" si="32"/>
        <v>是</v>
      </c>
      <c r="AF280" s="129" t="str">
        <f t="shared" si="33"/>
        <v>否</v>
      </c>
      <c r="AG280" s="10"/>
    </row>
    <row r="281" ht="21.6" customHeight="1" spans="1:33">
      <c r="A281" s="310"/>
      <c r="B281" s="129">
        <v>5</v>
      </c>
      <c r="C281" s="106" t="s">
        <v>623</v>
      </c>
      <c r="D281" s="109">
        <v>22351266</v>
      </c>
      <c r="E281" s="106" t="s">
        <v>71</v>
      </c>
      <c r="F281" s="129"/>
      <c r="G281" s="129"/>
      <c r="H281" s="129"/>
      <c r="I281" s="129"/>
      <c r="J281" s="129"/>
      <c r="K281" s="129"/>
      <c r="L281" s="129"/>
      <c r="M281" s="129"/>
      <c r="N281" s="129"/>
      <c r="O281" s="129"/>
      <c r="P281" s="129"/>
      <c r="Q281" s="129" t="s">
        <v>624</v>
      </c>
      <c r="R281" s="129"/>
      <c r="S281" s="129"/>
      <c r="T281" s="129"/>
      <c r="U281" s="129"/>
      <c r="V281" s="129"/>
      <c r="W281" s="106" t="s">
        <v>42</v>
      </c>
      <c r="X281" s="129">
        <v>0</v>
      </c>
      <c r="Y281" s="129">
        <v>30</v>
      </c>
      <c r="Z281" s="129">
        <f t="shared" si="27"/>
        <v>8.57142857142857</v>
      </c>
      <c r="AA281" s="129" t="str">
        <f t="shared" si="28"/>
        <v>否</v>
      </c>
      <c r="AB281" s="129" t="str">
        <f t="shared" si="29"/>
        <v>是</v>
      </c>
      <c r="AC281" s="129" t="str">
        <f t="shared" si="30"/>
        <v>是</v>
      </c>
      <c r="AD281" s="129" t="str">
        <f t="shared" si="31"/>
        <v>优秀</v>
      </c>
      <c r="AE281" s="129" t="str">
        <f t="shared" si="32"/>
        <v>是</v>
      </c>
      <c r="AF281" s="129" t="str">
        <f t="shared" si="33"/>
        <v>否</v>
      </c>
      <c r="AG281" s="10"/>
    </row>
    <row r="282" ht="75.6" customHeight="1" spans="1:33">
      <c r="A282" s="310"/>
      <c r="B282" s="129">
        <v>6</v>
      </c>
      <c r="C282" s="126" t="s">
        <v>625</v>
      </c>
      <c r="D282" s="300" t="s">
        <v>626</v>
      </c>
      <c r="E282" s="126" t="s">
        <v>78</v>
      </c>
      <c r="F282" s="129"/>
      <c r="G282" s="129"/>
      <c r="H282" s="129"/>
      <c r="I282" s="129"/>
      <c r="J282" s="129"/>
      <c r="K282" s="129"/>
      <c r="L282" s="129"/>
      <c r="M282" s="129"/>
      <c r="N282" s="106"/>
      <c r="O282" s="129"/>
      <c r="P282" s="129"/>
      <c r="Q282" s="129"/>
      <c r="R282" s="129"/>
      <c r="S282" s="129"/>
      <c r="T282" s="129"/>
      <c r="U282" s="129" t="s">
        <v>627</v>
      </c>
      <c r="V282" s="129" t="s">
        <v>628</v>
      </c>
      <c r="W282" s="106" t="s">
        <v>42</v>
      </c>
      <c r="X282" s="129">
        <v>0</v>
      </c>
      <c r="Y282" s="129">
        <v>18.94</v>
      </c>
      <c r="Z282" s="129">
        <f t="shared" si="27"/>
        <v>5.41142857142857</v>
      </c>
      <c r="AA282" s="129" t="str">
        <f t="shared" si="28"/>
        <v>否</v>
      </c>
      <c r="AB282" s="129" t="str">
        <f t="shared" si="29"/>
        <v>是</v>
      </c>
      <c r="AC282" s="129" t="str">
        <f t="shared" si="30"/>
        <v>是</v>
      </c>
      <c r="AD282" s="129" t="str">
        <f t="shared" si="31"/>
        <v>优秀</v>
      </c>
      <c r="AE282" s="129" t="str">
        <f t="shared" si="32"/>
        <v>是</v>
      </c>
      <c r="AF282" s="129" t="str">
        <f t="shared" si="33"/>
        <v>否</v>
      </c>
      <c r="AG282" s="10"/>
    </row>
    <row r="283" ht="36" customHeight="1" spans="1:33">
      <c r="A283" s="310"/>
      <c r="B283" s="129">
        <v>7</v>
      </c>
      <c r="C283" s="106" t="s">
        <v>629</v>
      </c>
      <c r="D283" s="109">
        <v>22351097</v>
      </c>
      <c r="E283" s="106" t="s">
        <v>48</v>
      </c>
      <c r="F283" s="129"/>
      <c r="G283" s="129"/>
      <c r="H283" s="129"/>
      <c r="I283" s="129"/>
      <c r="J283" s="129"/>
      <c r="K283" s="129"/>
      <c r="L283" s="129"/>
      <c r="M283" s="129"/>
      <c r="N283" s="106" t="s">
        <v>619</v>
      </c>
      <c r="O283" s="129"/>
      <c r="P283" s="129"/>
      <c r="Q283" s="129"/>
      <c r="R283" s="129"/>
      <c r="S283" s="129"/>
      <c r="T283" s="129"/>
      <c r="U283" s="129"/>
      <c r="V283" s="129"/>
      <c r="W283" s="106" t="s">
        <v>42</v>
      </c>
      <c r="X283" s="129">
        <v>5</v>
      </c>
      <c r="Y283" s="129">
        <v>0</v>
      </c>
      <c r="Z283" s="129">
        <f t="shared" si="27"/>
        <v>5</v>
      </c>
      <c r="AA283" s="129" t="str">
        <f t="shared" si="28"/>
        <v>是</v>
      </c>
      <c r="AB283" s="129" t="str">
        <f t="shared" si="29"/>
        <v>否</v>
      </c>
      <c r="AC283" s="129" t="str">
        <f t="shared" si="30"/>
        <v>是</v>
      </c>
      <c r="AD283" s="129" t="str">
        <f t="shared" si="31"/>
        <v>优秀</v>
      </c>
      <c r="AE283" s="129" t="str">
        <f t="shared" si="32"/>
        <v>是</v>
      </c>
      <c r="AF283" s="129" t="str">
        <f t="shared" si="33"/>
        <v>否</v>
      </c>
      <c r="AG283" s="10"/>
    </row>
    <row r="284" ht="43.2" customHeight="1" spans="1:33">
      <c r="A284" s="310"/>
      <c r="B284" s="129">
        <v>8</v>
      </c>
      <c r="C284" s="129" t="s">
        <v>630</v>
      </c>
      <c r="D284" s="311" t="s">
        <v>631</v>
      </c>
      <c r="E284" s="129" t="s">
        <v>78</v>
      </c>
      <c r="F284" s="129"/>
      <c r="G284" s="129"/>
      <c r="H284" s="129"/>
      <c r="I284" s="129"/>
      <c r="J284" s="129"/>
      <c r="K284" s="129"/>
      <c r="L284" s="129"/>
      <c r="M284" s="129"/>
      <c r="N284" s="129"/>
      <c r="O284" s="129"/>
      <c r="P284" s="129"/>
      <c r="Q284" s="129"/>
      <c r="R284" s="129"/>
      <c r="S284" s="129"/>
      <c r="T284" s="129"/>
      <c r="U284" s="129"/>
      <c r="V284" s="129" t="s">
        <v>632</v>
      </c>
      <c r="W284" s="106" t="s">
        <v>42</v>
      </c>
      <c r="X284" s="129">
        <v>0</v>
      </c>
      <c r="Y284" s="129">
        <v>6</v>
      </c>
      <c r="Z284" s="129">
        <f t="shared" si="27"/>
        <v>1.71428571428571</v>
      </c>
      <c r="AA284" s="129" t="str">
        <f t="shared" si="28"/>
        <v>否</v>
      </c>
      <c r="AB284" s="129" t="str">
        <f t="shared" si="29"/>
        <v>是</v>
      </c>
      <c r="AC284" s="129" t="str">
        <f t="shared" si="30"/>
        <v>是</v>
      </c>
      <c r="AD284" s="129" t="str">
        <f t="shared" si="31"/>
        <v>优秀</v>
      </c>
      <c r="AE284" s="129" t="str">
        <f t="shared" si="32"/>
        <v>是</v>
      </c>
      <c r="AF284" s="129" t="str">
        <f t="shared" si="33"/>
        <v>否</v>
      </c>
      <c r="AG284" s="10"/>
    </row>
    <row r="285" ht="54" customHeight="1" spans="1:33">
      <c r="A285" s="310"/>
      <c r="B285" s="129">
        <v>9</v>
      </c>
      <c r="C285" s="106" t="s">
        <v>633</v>
      </c>
      <c r="D285" s="109">
        <v>22351137</v>
      </c>
      <c r="E285" s="106" t="s">
        <v>71</v>
      </c>
      <c r="F285" s="129"/>
      <c r="G285" s="129"/>
      <c r="H285" s="129"/>
      <c r="I285" s="129"/>
      <c r="J285" s="129"/>
      <c r="K285" s="129"/>
      <c r="L285" s="129"/>
      <c r="M285" s="129"/>
      <c r="N285" s="106"/>
      <c r="O285" s="129"/>
      <c r="P285" s="129"/>
      <c r="Q285" s="129"/>
      <c r="R285" s="129"/>
      <c r="S285" s="129"/>
      <c r="T285" s="129"/>
      <c r="U285" s="129"/>
      <c r="V285" s="129" t="s">
        <v>634</v>
      </c>
      <c r="W285" s="106" t="s">
        <v>42</v>
      </c>
      <c r="X285" s="129">
        <v>0</v>
      </c>
      <c r="Y285" s="129">
        <v>5</v>
      </c>
      <c r="Z285" s="129">
        <f t="shared" si="27"/>
        <v>1.42857142857143</v>
      </c>
      <c r="AA285" s="129" t="str">
        <f t="shared" si="28"/>
        <v>否</v>
      </c>
      <c r="AB285" s="129" t="str">
        <f t="shared" si="29"/>
        <v>是</v>
      </c>
      <c r="AC285" s="129" t="str">
        <f t="shared" si="30"/>
        <v>是</v>
      </c>
      <c r="AD285" s="129" t="str">
        <f t="shared" si="31"/>
        <v>优秀</v>
      </c>
      <c r="AE285" s="129" t="str">
        <f t="shared" si="32"/>
        <v>是</v>
      </c>
      <c r="AF285" s="129" t="str">
        <f t="shared" si="33"/>
        <v>否</v>
      </c>
      <c r="AG285" s="10"/>
    </row>
    <row r="286" ht="32.4" customHeight="1" spans="1:33">
      <c r="A286" s="310"/>
      <c r="B286" s="129">
        <v>10</v>
      </c>
      <c r="C286" s="106" t="s">
        <v>635</v>
      </c>
      <c r="D286" s="109">
        <v>22351205</v>
      </c>
      <c r="E286" s="106" t="s">
        <v>71</v>
      </c>
      <c r="F286" s="129"/>
      <c r="G286" s="129"/>
      <c r="H286" s="129"/>
      <c r="I286" s="129"/>
      <c r="J286" s="129"/>
      <c r="K286" s="129"/>
      <c r="L286" s="129"/>
      <c r="M286" s="129"/>
      <c r="N286" s="129"/>
      <c r="O286" s="129"/>
      <c r="P286" s="129"/>
      <c r="Q286" s="129" t="s">
        <v>636</v>
      </c>
      <c r="R286" s="129"/>
      <c r="S286" s="129"/>
      <c r="T286" s="129"/>
      <c r="U286" s="129"/>
      <c r="V286" s="129"/>
      <c r="W286" s="106" t="s">
        <v>42</v>
      </c>
      <c r="X286" s="129">
        <v>0</v>
      </c>
      <c r="Y286" s="129">
        <v>3.75</v>
      </c>
      <c r="Z286" s="129">
        <f t="shared" si="27"/>
        <v>1.07142857142857</v>
      </c>
      <c r="AA286" s="129" t="str">
        <f t="shared" si="28"/>
        <v>否</v>
      </c>
      <c r="AB286" s="129" t="str">
        <f t="shared" si="29"/>
        <v>是</v>
      </c>
      <c r="AC286" s="129" t="str">
        <f t="shared" si="30"/>
        <v>是</v>
      </c>
      <c r="AD286" s="129" t="str">
        <f t="shared" si="31"/>
        <v>优秀</v>
      </c>
      <c r="AE286" s="129" t="str">
        <f t="shared" si="32"/>
        <v>是</v>
      </c>
      <c r="AF286" s="129" t="str">
        <f t="shared" si="33"/>
        <v>否</v>
      </c>
      <c r="AG286" s="10"/>
    </row>
    <row r="287" ht="75.6" customHeight="1" spans="1:33">
      <c r="A287" s="310"/>
      <c r="B287" s="129">
        <v>11</v>
      </c>
      <c r="C287" s="126" t="s">
        <v>637</v>
      </c>
      <c r="D287" s="300" t="s">
        <v>638</v>
      </c>
      <c r="E287" s="126" t="s">
        <v>78</v>
      </c>
      <c r="F287" s="129"/>
      <c r="G287" s="129"/>
      <c r="H287" s="129"/>
      <c r="I287" s="129"/>
      <c r="J287" s="129"/>
      <c r="K287" s="129"/>
      <c r="L287" s="129"/>
      <c r="M287" s="129"/>
      <c r="N287" s="106"/>
      <c r="O287" s="129"/>
      <c r="P287" s="129"/>
      <c r="Q287" s="129"/>
      <c r="R287" s="129"/>
      <c r="S287" s="129"/>
      <c r="T287" s="129"/>
      <c r="U287" s="129"/>
      <c r="V287" s="129" t="s">
        <v>639</v>
      </c>
      <c r="W287" s="106" t="s">
        <v>42</v>
      </c>
      <c r="X287" s="129">
        <v>0</v>
      </c>
      <c r="Y287" s="129">
        <v>3</v>
      </c>
      <c r="Z287" s="129">
        <f t="shared" si="27"/>
        <v>0.857142857142857</v>
      </c>
      <c r="AA287" s="129" t="str">
        <f t="shared" si="28"/>
        <v>否</v>
      </c>
      <c r="AB287" s="129" t="str">
        <f t="shared" si="29"/>
        <v>是</v>
      </c>
      <c r="AC287" s="129" t="str">
        <f t="shared" si="30"/>
        <v>是</v>
      </c>
      <c r="AD287" s="129" t="str">
        <f t="shared" si="31"/>
        <v>优秀</v>
      </c>
      <c r="AE287" s="129" t="str">
        <f t="shared" si="32"/>
        <v>是</v>
      </c>
      <c r="AF287" s="129" t="str">
        <f t="shared" si="33"/>
        <v>否</v>
      </c>
      <c r="AG287" s="10"/>
    </row>
    <row r="288" ht="54" customHeight="1" spans="1:33">
      <c r="A288" s="310"/>
      <c r="B288" s="129">
        <v>12</v>
      </c>
      <c r="C288" s="126" t="s">
        <v>640</v>
      </c>
      <c r="D288" s="300" t="s">
        <v>641</v>
      </c>
      <c r="E288" s="126" t="s">
        <v>71</v>
      </c>
      <c r="F288" s="129"/>
      <c r="G288" s="129"/>
      <c r="H288" s="129"/>
      <c r="I288" s="129"/>
      <c r="J288" s="129"/>
      <c r="K288" s="129"/>
      <c r="L288" s="129"/>
      <c r="M288" s="129"/>
      <c r="N288" s="106"/>
      <c r="O288" s="129"/>
      <c r="P288" s="129"/>
      <c r="Q288" s="129"/>
      <c r="R288" s="129"/>
      <c r="S288" s="129"/>
      <c r="T288" s="129"/>
      <c r="U288" s="129"/>
      <c r="V288" s="129" t="s">
        <v>642</v>
      </c>
      <c r="W288" s="106" t="s">
        <v>42</v>
      </c>
      <c r="X288" s="129">
        <v>0</v>
      </c>
      <c r="Y288" s="129">
        <v>3</v>
      </c>
      <c r="Z288" s="129">
        <f t="shared" si="27"/>
        <v>0.857142857142857</v>
      </c>
      <c r="AA288" s="129" t="str">
        <f t="shared" si="28"/>
        <v>否</v>
      </c>
      <c r="AB288" s="129" t="str">
        <f t="shared" si="29"/>
        <v>是</v>
      </c>
      <c r="AC288" s="129" t="str">
        <f t="shared" si="30"/>
        <v>是</v>
      </c>
      <c r="AD288" s="129" t="str">
        <f t="shared" si="31"/>
        <v>优秀</v>
      </c>
      <c r="AE288" s="129" t="str">
        <f t="shared" si="32"/>
        <v>是</v>
      </c>
      <c r="AF288" s="129" t="str">
        <f t="shared" si="33"/>
        <v>否</v>
      </c>
      <c r="AG288" s="10"/>
    </row>
    <row r="289" ht="54" customHeight="1" spans="1:33">
      <c r="A289" s="310"/>
      <c r="B289" s="129">
        <v>13</v>
      </c>
      <c r="C289" s="126" t="s">
        <v>643</v>
      </c>
      <c r="D289" s="300" t="s">
        <v>644</v>
      </c>
      <c r="E289" s="126" t="s">
        <v>71</v>
      </c>
      <c r="F289" s="129"/>
      <c r="G289" s="129"/>
      <c r="H289" s="129"/>
      <c r="I289" s="129"/>
      <c r="J289" s="129"/>
      <c r="K289" s="129"/>
      <c r="L289" s="129"/>
      <c r="M289" s="129"/>
      <c r="N289" s="106"/>
      <c r="O289" s="129"/>
      <c r="P289" s="129"/>
      <c r="Q289" s="129"/>
      <c r="R289" s="129"/>
      <c r="S289" s="129"/>
      <c r="T289" s="129"/>
      <c r="U289" s="129"/>
      <c r="V289" s="129" t="s">
        <v>645</v>
      </c>
      <c r="W289" s="106" t="s">
        <v>42</v>
      </c>
      <c r="X289" s="129">
        <v>0</v>
      </c>
      <c r="Y289" s="129">
        <v>2</v>
      </c>
      <c r="Z289" s="129">
        <f t="shared" si="27"/>
        <v>0.571428571428571</v>
      </c>
      <c r="AA289" s="129" t="str">
        <f t="shared" si="28"/>
        <v>否</v>
      </c>
      <c r="AB289" s="129" t="str">
        <f t="shared" si="29"/>
        <v>是</v>
      </c>
      <c r="AC289" s="129" t="str">
        <f t="shared" si="30"/>
        <v>否</v>
      </c>
      <c r="AD289" s="129" t="str">
        <f t="shared" si="31"/>
        <v>合格</v>
      </c>
      <c r="AE289" s="129" t="str">
        <f t="shared" si="32"/>
        <v>否</v>
      </c>
      <c r="AF289" s="129" t="str">
        <f t="shared" si="33"/>
        <v>否</v>
      </c>
      <c r="AG289" s="10"/>
    </row>
    <row r="290" ht="54" customHeight="1" spans="1:33">
      <c r="A290" s="310"/>
      <c r="B290" s="129">
        <v>14</v>
      </c>
      <c r="C290" s="126" t="s">
        <v>646</v>
      </c>
      <c r="D290" s="300" t="s">
        <v>647</v>
      </c>
      <c r="E290" s="126" t="s">
        <v>78</v>
      </c>
      <c r="F290" s="129"/>
      <c r="G290" s="129"/>
      <c r="H290" s="129"/>
      <c r="I290" s="129"/>
      <c r="J290" s="129"/>
      <c r="K290" s="129"/>
      <c r="L290" s="129"/>
      <c r="M290" s="129"/>
      <c r="N290" s="106"/>
      <c r="O290" s="129"/>
      <c r="P290" s="129"/>
      <c r="Q290" s="129"/>
      <c r="R290" s="129"/>
      <c r="S290" s="129"/>
      <c r="T290" s="129"/>
      <c r="U290" s="129"/>
      <c r="V290" s="129" t="s">
        <v>648</v>
      </c>
      <c r="W290" s="106" t="s">
        <v>42</v>
      </c>
      <c r="X290" s="129">
        <v>0</v>
      </c>
      <c r="Y290" s="129">
        <v>2</v>
      </c>
      <c r="Z290" s="129">
        <f t="shared" si="27"/>
        <v>0.571428571428571</v>
      </c>
      <c r="AA290" s="129" t="str">
        <f t="shared" si="28"/>
        <v>否</v>
      </c>
      <c r="AB290" s="129" t="str">
        <f t="shared" si="29"/>
        <v>是</v>
      </c>
      <c r="AC290" s="129" t="str">
        <f t="shared" si="30"/>
        <v>否</v>
      </c>
      <c r="AD290" s="129" t="str">
        <f t="shared" si="31"/>
        <v>合格</v>
      </c>
      <c r="AE290" s="129" t="str">
        <f t="shared" si="32"/>
        <v>否</v>
      </c>
      <c r="AF290" s="129" t="str">
        <f t="shared" si="33"/>
        <v>否</v>
      </c>
      <c r="AG290" s="10"/>
    </row>
    <row r="291" ht="14.4" customHeight="1" spans="1:33">
      <c r="A291" s="310"/>
      <c r="B291" s="129">
        <v>15</v>
      </c>
      <c r="C291" s="126" t="s">
        <v>649</v>
      </c>
      <c r="D291" s="300" t="s">
        <v>650</v>
      </c>
      <c r="E291" s="126" t="s">
        <v>71</v>
      </c>
      <c r="F291" s="129"/>
      <c r="G291" s="129"/>
      <c r="H291" s="129"/>
      <c r="I291" s="129"/>
      <c r="J291" s="129"/>
      <c r="K291" s="129"/>
      <c r="L291" s="129"/>
      <c r="M291" s="129"/>
      <c r="N291" s="106"/>
      <c r="O291" s="129"/>
      <c r="P291" s="129"/>
      <c r="Q291" s="129"/>
      <c r="R291" s="129"/>
      <c r="S291" s="129"/>
      <c r="T291" s="129"/>
      <c r="U291" s="129"/>
      <c r="V291" s="129"/>
      <c r="W291" s="106" t="s">
        <v>42</v>
      </c>
      <c r="X291" s="129">
        <v>0</v>
      </c>
      <c r="Y291" s="129">
        <v>0</v>
      </c>
      <c r="Z291" s="129">
        <f t="shared" si="27"/>
        <v>0</v>
      </c>
      <c r="AA291" s="129" t="str">
        <f t="shared" si="28"/>
        <v>否</v>
      </c>
      <c r="AB291" s="129" t="str">
        <f t="shared" si="29"/>
        <v>否</v>
      </c>
      <c r="AC291" s="129" t="str">
        <f t="shared" si="30"/>
        <v>否</v>
      </c>
      <c r="AD291" s="129" t="str">
        <f t="shared" si="31"/>
        <v>合格</v>
      </c>
      <c r="AE291" s="129" t="str">
        <f t="shared" si="32"/>
        <v>否</v>
      </c>
      <c r="AF291" s="129" t="str">
        <f t="shared" si="33"/>
        <v>否</v>
      </c>
      <c r="AG291" s="10"/>
    </row>
    <row r="292" ht="14.4" customHeight="1" spans="1:33">
      <c r="A292" s="310"/>
      <c r="B292" s="129">
        <v>16</v>
      </c>
      <c r="C292" s="126" t="s">
        <v>651</v>
      </c>
      <c r="D292" s="300" t="s">
        <v>652</v>
      </c>
      <c r="E292" s="126" t="s">
        <v>78</v>
      </c>
      <c r="F292" s="129"/>
      <c r="G292" s="129"/>
      <c r="H292" s="129"/>
      <c r="I292" s="129"/>
      <c r="J292" s="129"/>
      <c r="K292" s="129"/>
      <c r="L292" s="129"/>
      <c r="M292" s="129"/>
      <c r="N292" s="106"/>
      <c r="O292" s="129"/>
      <c r="P292" s="129"/>
      <c r="Q292" s="129"/>
      <c r="R292" s="129"/>
      <c r="S292" s="129"/>
      <c r="T292" s="129"/>
      <c r="U292" s="129"/>
      <c r="V292" s="129"/>
      <c r="W292" s="106" t="s">
        <v>42</v>
      </c>
      <c r="X292" s="129">
        <v>0</v>
      </c>
      <c r="Y292" s="129">
        <v>0</v>
      </c>
      <c r="Z292" s="129">
        <f t="shared" si="27"/>
        <v>0</v>
      </c>
      <c r="AA292" s="129" t="str">
        <f t="shared" si="28"/>
        <v>否</v>
      </c>
      <c r="AB292" s="129" t="str">
        <f t="shared" si="29"/>
        <v>否</v>
      </c>
      <c r="AC292" s="129" t="str">
        <f t="shared" si="30"/>
        <v>否</v>
      </c>
      <c r="AD292" s="129" t="str">
        <f t="shared" si="31"/>
        <v>合格</v>
      </c>
      <c r="AE292" s="129" t="str">
        <f t="shared" si="32"/>
        <v>否</v>
      </c>
      <c r="AF292" s="129" t="str">
        <f t="shared" si="33"/>
        <v>否</v>
      </c>
      <c r="AG292" s="10"/>
    </row>
    <row r="293" ht="14.4" customHeight="1" spans="1:33">
      <c r="A293" s="310"/>
      <c r="B293" s="129">
        <v>17</v>
      </c>
      <c r="C293" s="126" t="s">
        <v>653</v>
      </c>
      <c r="D293" s="300" t="s">
        <v>654</v>
      </c>
      <c r="E293" s="126" t="s">
        <v>78</v>
      </c>
      <c r="F293" s="129"/>
      <c r="G293" s="129"/>
      <c r="H293" s="129"/>
      <c r="I293" s="129"/>
      <c r="J293" s="129"/>
      <c r="K293" s="129"/>
      <c r="L293" s="129"/>
      <c r="M293" s="129"/>
      <c r="N293" s="106"/>
      <c r="O293" s="129"/>
      <c r="P293" s="129"/>
      <c r="Q293" s="129"/>
      <c r="R293" s="129"/>
      <c r="S293" s="129"/>
      <c r="T293" s="129"/>
      <c r="U293" s="129"/>
      <c r="V293" s="129"/>
      <c r="W293" s="106" t="s">
        <v>42</v>
      </c>
      <c r="X293" s="129">
        <v>0</v>
      </c>
      <c r="Y293" s="129">
        <v>0</v>
      </c>
      <c r="Z293" s="129">
        <f t="shared" si="27"/>
        <v>0</v>
      </c>
      <c r="AA293" s="129" t="str">
        <f t="shared" si="28"/>
        <v>否</v>
      </c>
      <c r="AB293" s="129" t="str">
        <f t="shared" si="29"/>
        <v>否</v>
      </c>
      <c r="AC293" s="129" t="str">
        <f t="shared" si="30"/>
        <v>否</v>
      </c>
      <c r="AD293" s="129" t="str">
        <f t="shared" si="31"/>
        <v>合格</v>
      </c>
      <c r="AE293" s="129" t="str">
        <f t="shared" si="32"/>
        <v>否</v>
      </c>
      <c r="AF293" s="129" t="str">
        <f t="shared" si="33"/>
        <v>否</v>
      </c>
      <c r="AG293" s="10"/>
    </row>
    <row r="294" ht="14.4" customHeight="1" spans="1:33">
      <c r="A294" s="310"/>
      <c r="B294" s="129">
        <v>18</v>
      </c>
      <c r="C294" s="126" t="s">
        <v>655</v>
      </c>
      <c r="D294" s="300" t="s">
        <v>656</v>
      </c>
      <c r="E294" s="126" t="s">
        <v>71</v>
      </c>
      <c r="F294" s="106"/>
      <c r="G294" s="106"/>
      <c r="H294" s="106"/>
      <c r="I294" s="106"/>
      <c r="J294" s="106"/>
      <c r="K294" s="106"/>
      <c r="L294" s="106"/>
      <c r="M294" s="106"/>
      <c r="N294" s="106"/>
      <c r="O294" s="106"/>
      <c r="P294" s="106"/>
      <c r="Q294" s="106"/>
      <c r="R294" s="106"/>
      <c r="S294" s="106"/>
      <c r="T294" s="106"/>
      <c r="U294" s="106"/>
      <c r="V294" s="106"/>
      <c r="W294" s="106" t="s">
        <v>42</v>
      </c>
      <c r="X294" s="129">
        <v>0</v>
      </c>
      <c r="Y294" s="106">
        <v>0</v>
      </c>
      <c r="Z294" s="129">
        <f t="shared" si="27"/>
        <v>0</v>
      </c>
      <c r="AA294" s="129" t="str">
        <f t="shared" si="28"/>
        <v>否</v>
      </c>
      <c r="AB294" s="129" t="str">
        <f t="shared" si="29"/>
        <v>否</v>
      </c>
      <c r="AC294" s="129" t="str">
        <f t="shared" si="30"/>
        <v>否</v>
      </c>
      <c r="AD294" s="129" t="str">
        <f t="shared" si="31"/>
        <v>合格</v>
      </c>
      <c r="AE294" s="129" t="str">
        <f t="shared" si="32"/>
        <v>否</v>
      </c>
      <c r="AF294" s="129" t="str">
        <f t="shared" si="33"/>
        <v>否</v>
      </c>
      <c r="AG294" s="10"/>
    </row>
    <row r="295" ht="14.4" customHeight="1" spans="1:33">
      <c r="A295" s="310"/>
      <c r="B295" s="129">
        <v>19</v>
      </c>
      <c r="C295" s="126" t="s">
        <v>657</v>
      </c>
      <c r="D295" s="300" t="s">
        <v>658</v>
      </c>
      <c r="E295" s="126" t="s">
        <v>71</v>
      </c>
      <c r="F295" s="129"/>
      <c r="G295" s="129"/>
      <c r="H295" s="129"/>
      <c r="I295" s="129"/>
      <c r="J295" s="129"/>
      <c r="K295" s="129"/>
      <c r="L295" s="129"/>
      <c r="M295" s="129"/>
      <c r="N295" s="129"/>
      <c r="O295" s="129"/>
      <c r="P295" s="129"/>
      <c r="Q295" s="129"/>
      <c r="R295" s="129"/>
      <c r="S295" s="129"/>
      <c r="T295" s="129"/>
      <c r="U295" s="129"/>
      <c r="V295" s="129"/>
      <c r="W295" s="106" t="s">
        <v>42</v>
      </c>
      <c r="X295" s="129">
        <v>0</v>
      </c>
      <c r="Y295" s="129">
        <v>0</v>
      </c>
      <c r="Z295" s="129">
        <f t="shared" si="27"/>
        <v>0</v>
      </c>
      <c r="AA295" s="129" t="str">
        <f t="shared" si="28"/>
        <v>否</v>
      </c>
      <c r="AB295" s="129" t="str">
        <f t="shared" si="29"/>
        <v>否</v>
      </c>
      <c r="AC295" s="129" t="str">
        <f t="shared" si="30"/>
        <v>否</v>
      </c>
      <c r="AD295" s="129" t="str">
        <f t="shared" si="31"/>
        <v>合格</v>
      </c>
      <c r="AE295" s="129" t="str">
        <f t="shared" si="32"/>
        <v>否</v>
      </c>
      <c r="AF295" s="129" t="str">
        <f t="shared" si="33"/>
        <v>否</v>
      </c>
      <c r="AG295" s="10"/>
    </row>
    <row r="296" ht="14.4" customHeight="1" spans="1:33">
      <c r="A296" s="310"/>
      <c r="B296" s="129">
        <v>20</v>
      </c>
      <c r="C296" s="126" t="s">
        <v>659</v>
      </c>
      <c r="D296" s="300" t="s">
        <v>660</v>
      </c>
      <c r="E296" s="126" t="s">
        <v>71</v>
      </c>
      <c r="F296" s="129"/>
      <c r="G296" s="129"/>
      <c r="H296" s="129"/>
      <c r="I296" s="129"/>
      <c r="J296" s="129"/>
      <c r="K296" s="129"/>
      <c r="L296" s="129"/>
      <c r="M296" s="129"/>
      <c r="N296" s="129"/>
      <c r="O296" s="129"/>
      <c r="P296" s="129"/>
      <c r="Q296" s="129"/>
      <c r="R296" s="129"/>
      <c r="S296" s="129"/>
      <c r="T296" s="129"/>
      <c r="U296" s="129"/>
      <c r="V296" s="129"/>
      <c r="W296" s="106" t="s">
        <v>42</v>
      </c>
      <c r="X296" s="129">
        <v>0</v>
      </c>
      <c r="Y296" s="106">
        <v>0</v>
      </c>
      <c r="Z296" s="129">
        <f t="shared" si="27"/>
        <v>0</v>
      </c>
      <c r="AA296" s="129" t="str">
        <f t="shared" si="28"/>
        <v>否</v>
      </c>
      <c r="AB296" s="129" t="str">
        <f t="shared" si="29"/>
        <v>否</v>
      </c>
      <c r="AC296" s="129" t="str">
        <f t="shared" si="30"/>
        <v>否</v>
      </c>
      <c r="AD296" s="129" t="str">
        <f t="shared" si="31"/>
        <v>合格</v>
      </c>
      <c r="AE296" s="129" t="str">
        <f t="shared" si="32"/>
        <v>否</v>
      </c>
      <c r="AF296" s="129" t="str">
        <f t="shared" si="33"/>
        <v>否</v>
      </c>
      <c r="AG296" s="10"/>
    </row>
    <row r="297" ht="14.4" customHeight="1" spans="1:33">
      <c r="A297" s="310"/>
      <c r="B297" s="129">
        <v>21</v>
      </c>
      <c r="C297" s="126" t="s">
        <v>661</v>
      </c>
      <c r="D297" s="300" t="s">
        <v>662</v>
      </c>
      <c r="E297" s="126" t="s">
        <v>78</v>
      </c>
      <c r="F297" s="129"/>
      <c r="G297" s="129"/>
      <c r="H297" s="129"/>
      <c r="I297" s="129"/>
      <c r="J297" s="129"/>
      <c r="K297" s="129"/>
      <c r="L297" s="129"/>
      <c r="M297" s="129"/>
      <c r="N297" s="129"/>
      <c r="O297" s="129"/>
      <c r="P297" s="129"/>
      <c r="Q297" s="129"/>
      <c r="R297" s="129"/>
      <c r="S297" s="129"/>
      <c r="T297" s="129"/>
      <c r="U297" s="129"/>
      <c r="V297" s="129"/>
      <c r="W297" s="106" t="s">
        <v>42</v>
      </c>
      <c r="X297" s="129">
        <v>0</v>
      </c>
      <c r="Y297" s="129">
        <v>0</v>
      </c>
      <c r="Z297" s="129">
        <f t="shared" si="27"/>
        <v>0</v>
      </c>
      <c r="AA297" s="129" t="str">
        <f t="shared" si="28"/>
        <v>否</v>
      </c>
      <c r="AB297" s="129" t="str">
        <f t="shared" si="29"/>
        <v>否</v>
      </c>
      <c r="AC297" s="129" t="str">
        <f t="shared" si="30"/>
        <v>否</v>
      </c>
      <c r="AD297" s="129" t="str">
        <f t="shared" si="31"/>
        <v>合格</v>
      </c>
      <c r="AE297" s="129" t="str">
        <f t="shared" si="32"/>
        <v>否</v>
      </c>
      <c r="AF297" s="129" t="str">
        <f t="shared" si="33"/>
        <v>否</v>
      </c>
      <c r="AG297" s="10"/>
    </row>
    <row r="298" ht="14.4" customHeight="1" spans="1:33">
      <c r="A298" s="310"/>
      <c r="B298" s="129">
        <v>22</v>
      </c>
      <c r="C298" s="126" t="s">
        <v>663</v>
      </c>
      <c r="D298" s="300" t="s">
        <v>664</v>
      </c>
      <c r="E298" s="126" t="s">
        <v>71</v>
      </c>
      <c r="F298" s="129"/>
      <c r="G298" s="129"/>
      <c r="H298" s="129"/>
      <c r="I298" s="129"/>
      <c r="J298" s="129"/>
      <c r="K298" s="129"/>
      <c r="L298" s="129"/>
      <c r="M298" s="129"/>
      <c r="N298" s="129"/>
      <c r="O298" s="129"/>
      <c r="P298" s="129"/>
      <c r="Q298" s="129"/>
      <c r="R298" s="129"/>
      <c r="S298" s="129"/>
      <c r="T298" s="129"/>
      <c r="U298" s="129"/>
      <c r="V298" s="129"/>
      <c r="W298" s="106" t="s">
        <v>42</v>
      </c>
      <c r="X298" s="129">
        <v>0</v>
      </c>
      <c r="Y298" s="129">
        <v>0</v>
      </c>
      <c r="Z298" s="129">
        <f t="shared" si="27"/>
        <v>0</v>
      </c>
      <c r="AA298" s="129" t="str">
        <f t="shared" si="28"/>
        <v>否</v>
      </c>
      <c r="AB298" s="129" t="str">
        <f t="shared" si="29"/>
        <v>否</v>
      </c>
      <c r="AC298" s="129" t="str">
        <f t="shared" si="30"/>
        <v>否</v>
      </c>
      <c r="AD298" s="129" t="str">
        <f t="shared" si="31"/>
        <v>合格</v>
      </c>
      <c r="AE298" s="129" t="str">
        <f t="shared" si="32"/>
        <v>否</v>
      </c>
      <c r="AF298" s="129" t="str">
        <f t="shared" si="33"/>
        <v>否</v>
      </c>
      <c r="AG298" s="10"/>
    </row>
    <row r="299" ht="14.4" customHeight="1" spans="1:33">
      <c r="A299" s="310"/>
      <c r="B299" s="129">
        <v>23</v>
      </c>
      <c r="C299" s="126" t="s">
        <v>665</v>
      </c>
      <c r="D299" s="300" t="s">
        <v>666</v>
      </c>
      <c r="E299" s="126" t="s">
        <v>71</v>
      </c>
      <c r="F299" s="129"/>
      <c r="G299" s="129"/>
      <c r="H299" s="129"/>
      <c r="I299" s="129"/>
      <c r="J299" s="129"/>
      <c r="K299" s="129"/>
      <c r="L299" s="129"/>
      <c r="M299" s="129"/>
      <c r="N299" s="129"/>
      <c r="O299" s="129"/>
      <c r="P299" s="129"/>
      <c r="Q299" s="129"/>
      <c r="R299" s="129"/>
      <c r="S299" s="129"/>
      <c r="T299" s="129"/>
      <c r="U299" s="129"/>
      <c r="V299" s="129"/>
      <c r="W299" s="106" t="s">
        <v>42</v>
      </c>
      <c r="X299" s="129">
        <v>0</v>
      </c>
      <c r="Y299" s="106">
        <v>0</v>
      </c>
      <c r="Z299" s="129">
        <f t="shared" si="27"/>
        <v>0</v>
      </c>
      <c r="AA299" s="129" t="str">
        <f t="shared" si="28"/>
        <v>否</v>
      </c>
      <c r="AB299" s="129" t="str">
        <f t="shared" si="29"/>
        <v>否</v>
      </c>
      <c r="AC299" s="129" t="str">
        <f t="shared" si="30"/>
        <v>否</v>
      </c>
      <c r="AD299" s="129" t="str">
        <f t="shared" si="31"/>
        <v>合格</v>
      </c>
      <c r="AE299" s="129" t="str">
        <f t="shared" si="32"/>
        <v>否</v>
      </c>
      <c r="AF299" s="129" t="str">
        <f t="shared" si="33"/>
        <v>否</v>
      </c>
      <c r="AG299" s="10"/>
    </row>
    <row r="300" ht="14.4" customHeight="1" spans="1:33">
      <c r="A300" s="310"/>
      <c r="B300" s="129">
        <v>24</v>
      </c>
      <c r="C300" s="126" t="s">
        <v>667</v>
      </c>
      <c r="D300" s="300" t="s">
        <v>668</v>
      </c>
      <c r="E300" s="126" t="s">
        <v>71</v>
      </c>
      <c r="F300" s="129"/>
      <c r="G300" s="129"/>
      <c r="H300" s="129"/>
      <c r="I300" s="129"/>
      <c r="J300" s="129"/>
      <c r="K300" s="129"/>
      <c r="L300" s="129"/>
      <c r="M300" s="129"/>
      <c r="N300" s="129"/>
      <c r="O300" s="129"/>
      <c r="P300" s="129"/>
      <c r="Q300" s="129"/>
      <c r="R300" s="129"/>
      <c r="S300" s="129"/>
      <c r="T300" s="129"/>
      <c r="U300" s="129"/>
      <c r="V300" s="129"/>
      <c r="W300" s="106" t="s">
        <v>42</v>
      </c>
      <c r="X300" s="129">
        <v>0</v>
      </c>
      <c r="Y300" s="129">
        <v>0</v>
      </c>
      <c r="Z300" s="129">
        <f t="shared" si="27"/>
        <v>0</v>
      </c>
      <c r="AA300" s="129" t="str">
        <f t="shared" si="28"/>
        <v>否</v>
      </c>
      <c r="AB300" s="129" t="str">
        <f t="shared" si="29"/>
        <v>否</v>
      </c>
      <c r="AC300" s="129" t="str">
        <f t="shared" si="30"/>
        <v>否</v>
      </c>
      <c r="AD300" s="129" t="str">
        <f t="shared" si="31"/>
        <v>合格</v>
      </c>
      <c r="AE300" s="129" t="str">
        <f t="shared" si="32"/>
        <v>否</v>
      </c>
      <c r="AF300" s="129" t="str">
        <f t="shared" si="33"/>
        <v>否</v>
      </c>
      <c r="AG300" s="10"/>
    </row>
    <row r="301" ht="14.4" customHeight="1" spans="1:33">
      <c r="A301" s="310"/>
      <c r="B301" s="129">
        <v>25</v>
      </c>
      <c r="C301" s="126" t="s">
        <v>669</v>
      </c>
      <c r="D301" s="300" t="s">
        <v>670</v>
      </c>
      <c r="E301" s="126" t="s">
        <v>71</v>
      </c>
      <c r="F301" s="129"/>
      <c r="G301" s="129"/>
      <c r="H301" s="129"/>
      <c r="I301" s="129"/>
      <c r="J301" s="129"/>
      <c r="K301" s="129"/>
      <c r="L301" s="129"/>
      <c r="M301" s="129"/>
      <c r="N301" s="129"/>
      <c r="O301" s="129"/>
      <c r="P301" s="129"/>
      <c r="Q301" s="129"/>
      <c r="R301" s="129"/>
      <c r="S301" s="129"/>
      <c r="T301" s="129"/>
      <c r="U301" s="129"/>
      <c r="V301" s="129"/>
      <c r="W301" s="106" t="s">
        <v>42</v>
      </c>
      <c r="X301" s="129">
        <v>0</v>
      </c>
      <c r="Y301" s="106">
        <v>0</v>
      </c>
      <c r="Z301" s="129">
        <f t="shared" si="27"/>
        <v>0</v>
      </c>
      <c r="AA301" s="129" t="str">
        <f t="shared" si="28"/>
        <v>否</v>
      </c>
      <c r="AB301" s="129" t="str">
        <f t="shared" si="29"/>
        <v>否</v>
      </c>
      <c r="AC301" s="129" t="str">
        <f t="shared" si="30"/>
        <v>否</v>
      </c>
      <c r="AD301" s="129" t="str">
        <f t="shared" si="31"/>
        <v>合格</v>
      </c>
      <c r="AE301" s="129" t="str">
        <f t="shared" si="32"/>
        <v>否</v>
      </c>
      <c r="AF301" s="129" t="str">
        <f t="shared" si="33"/>
        <v>否</v>
      </c>
      <c r="AG301" s="10"/>
    </row>
    <row r="302" ht="14.4" customHeight="1" spans="1:33">
      <c r="A302" s="310"/>
      <c r="B302" s="129">
        <v>26</v>
      </c>
      <c r="C302" s="126" t="s">
        <v>671</v>
      </c>
      <c r="D302" s="300" t="s">
        <v>672</v>
      </c>
      <c r="E302" s="126" t="s">
        <v>58</v>
      </c>
      <c r="F302" s="129"/>
      <c r="G302" s="129"/>
      <c r="H302" s="129"/>
      <c r="I302" s="129"/>
      <c r="J302" s="129"/>
      <c r="K302" s="129"/>
      <c r="L302" s="129"/>
      <c r="M302" s="129"/>
      <c r="N302" s="129"/>
      <c r="O302" s="129"/>
      <c r="P302" s="129"/>
      <c r="Q302" s="129"/>
      <c r="R302" s="129"/>
      <c r="S302" s="129"/>
      <c r="T302" s="129"/>
      <c r="U302" s="129"/>
      <c r="V302" s="129"/>
      <c r="W302" s="106" t="s">
        <v>42</v>
      </c>
      <c r="X302" s="129">
        <v>0</v>
      </c>
      <c r="Y302" s="129">
        <v>0</v>
      </c>
      <c r="Z302" s="129">
        <f t="shared" si="27"/>
        <v>0</v>
      </c>
      <c r="AA302" s="129" t="str">
        <f t="shared" si="28"/>
        <v>否</v>
      </c>
      <c r="AB302" s="129" t="str">
        <f t="shared" si="29"/>
        <v>否</v>
      </c>
      <c r="AC302" s="129" t="str">
        <f t="shared" si="30"/>
        <v>否</v>
      </c>
      <c r="AD302" s="129" t="str">
        <f t="shared" si="31"/>
        <v>合格</v>
      </c>
      <c r="AE302" s="129" t="str">
        <f t="shared" si="32"/>
        <v>否</v>
      </c>
      <c r="AF302" s="129" t="str">
        <f t="shared" si="33"/>
        <v>否</v>
      </c>
      <c r="AG302" s="10"/>
    </row>
    <row r="303" ht="14.4" customHeight="1" spans="1:33">
      <c r="A303" s="310"/>
      <c r="B303" s="129">
        <v>27</v>
      </c>
      <c r="C303" s="126" t="s">
        <v>673</v>
      </c>
      <c r="D303" s="300" t="s">
        <v>674</v>
      </c>
      <c r="E303" s="126" t="s">
        <v>78</v>
      </c>
      <c r="F303" s="129"/>
      <c r="G303" s="129"/>
      <c r="H303" s="129"/>
      <c r="I303" s="129"/>
      <c r="J303" s="129"/>
      <c r="K303" s="129"/>
      <c r="L303" s="129"/>
      <c r="M303" s="129"/>
      <c r="N303" s="129"/>
      <c r="O303" s="129"/>
      <c r="P303" s="129"/>
      <c r="Q303" s="129"/>
      <c r="R303" s="129"/>
      <c r="S303" s="129"/>
      <c r="T303" s="129"/>
      <c r="U303" s="129"/>
      <c r="V303" s="129"/>
      <c r="W303" s="106" t="s">
        <v>42</v>
      </c>
      <c r="X303" s="129">
        <v>0</v>
      </c>
      <c r="Y303" s="106">
        <v>0</v>
      </c>
      <c r="Z303" s="129">
        <f t="shared" si="27"/>
        <v>0</v>
      </c>
      <c r="AA303" s="129" t="str">
        <f t="shared" si="28"/>
        <v>否</v>
      </c>
      <c r="AB303" s="129" t="str">
        <f t="shared" si="29"/>
        <v>否</v>
      </c>
      <c r="AC303" s="129" t="str">
        <f t="shared" si="30"/>
        <v>否</v>
      </c>
      <c r="AD303" s="129" t="str">
        <f t="shared" si="31"/>
        <v>合格</v>
      </c>
      <c r="AE303" s="129" t="str">
        <f t="shared" si="32"/>
        <v>否</v>
      </c>
      <c r="AF303" s="129" t="str">
        <f t="shared" si="33"/>
        <v>否</v>
      </c>
      <c r="AG303" s="10"/>
    </row>
    <row r="304" ht="14.4" customHeight="1" spans="1:33">
      <c r="A304" s="310"/>
      <c r="B304" s="129">
        <v>28</v>
      </c>
      <c r="C304" s="126" t="s">
        <v>675</v>
      </c>
      <c r="D304" s="300" t="s">
        <v>676</v>
      </c>
      <c r="E304" s="126" t="s">
        <v>71</v>
      </c>
      <c r="F304" s="129"/>
      <c r="G304" s="129"/>
      <c r="H304" s="129"/>
      <c r="I304" s="129"/>
      <c r="J304" s="129"/>
      <c r="K304" s="129"/>
      <c r="L304" s="129"/>
      <c r="M304" s="129"/>
      <c r="N304" s="129"/>
      <c r="O304" s="129"/>
      <c r="P304" s="129"/>
      <c r="Q304" s="129"/>
      <c r="R304" s="129"/>
      <c r="S304" s="129"/>
      <c r="T304" s="129"/>
      <c r="U304" s="129"/>
      <c r="V304" s="129"/>
      <c r="W304" s="106" t="s">
        <v>42</v>
      </c>
      <c r="X304" s="129">
        <v>0</v>
      </c>
      <c r="Y304" s="129">
        <v>0</v>
      </c>
      <c r="Z304" s="129">
        <f t="shared" si="27"/>
        <v>0</v>
      </c>
      <c r="AA304" s="129" t="str">
        <f t="shared" si="28"/>
        <v>否</v>
      </c>
      <c r="AB304" s="129" t="str">
        <f t="shared" si="29"/>
        <v>否</v>
      </c>
      <c r="AC304" s="129" t="str">
        <f t="shared" si="30"/>
        <v>否</v>
      </c>
      <c r="AD304" s="129" t="str">
        <f t="shared" si="31"/>
        <v>合格</v>
      </c>
      <c r="AE304" s="129" t="str">
        <f t="shared" si="32"/>
        <v>否</v>
      </c>
      <c r="AF304" s="129" t="str">
        <f t="shared" si="33"/>
        <v>否</v>
      </c>
      <c r="AG304" s="10"/>
    </row>
    <row r="305" ht="14.4" customHeight="1" spans="1:33">
      <c r="A305" s="310"/>
      <c r="B305" s="129">
        <v>29</v>
      </c>
      <c r="C305" s="126" t="s">
        <v>677</v>
      </c>
      <c r="D305" s="300" t="s">
        <v>678</v>
      </c>
      <c r="E305" s="126" t="s">
        <v>71</v>
      </c>
      <c r="F305" s="129"/>
      <c r="G305" s="129"/>
      <c r="H305" s="129"/>
      <c r="I305" s="129"/>
      <c r="J305" s="129"/>
      <c r="K305" s="129"/>
      <c r="L305" s="129"/>
      <c r="M305" s="129"/>
      <c r="N305" s="129"/>
      <c r="O305" s="129"/>
      <c r="P305" s="129"/>
      <c r="Q305" s="129"/>
      <c r="R305" s="129"/>
      <c r="S305" s="129"/>
      <c r="T305" s="129"/>
      <c r="U305" s="129"/>
      <c r="V305" s="129"/>
      <c r="W305" s="106" t="s">
        <v>42</v>
      </c>
      <c r="X305" s="129">
        <v>0</v>
      </c>
      <c r="Y305" s="129">
        <v>0</v>
      </c>
      <c r="Z305" s="129">
        <f t="shared" si="27"/>
        <v>0</v>
      </c>
      <c r="AA305" s="129" t="str">
        <f t="shared" si="28"/>
        <v>否</v>
      </c>
      <c r="AB305" s="129" t="str">
        <f t="shared" si="29"/>
        <v>否</v>
      </c>
      <c r="AC305" s="129" t="str">
        <f t="shared" si="30"/>
        <v>否</v>
      </c>
      <c r="AD305" s="129" t="str">
        <f t="shared" si="31"/>
        <v>合格</v>
      </c>
      <c r="AE305" s="129" t="str">
        <f t="shared" si="32"/>
        <v>否</v>
      </c>
      <c r="AF305" s="129" t="str">
        <f t="shared" si="33"/>
        <v>否</v>
      </c>
      <c r="AG305" s="10"/>
    </row>
    <row r="306" ht="14.4" customHeight="1" spans="1:33">
      <c r="A306" s="310"/>
      <c r="B306" s="129">
        <v>30</v>
      </c>
      <c r="C306" s="126" t="s">
        <v>679</v>
      </c>
      <c r="D306" s="300" t="s">
        <v>680</v>
      </c>
      <c r="E306" s="126" t="s">
        <v>78</v>
      </c>
      <c r="F306" s="129"/>
      <c r="G306" s="129"/>
      <c r="H306" s="129"/>
      <c r="I306" s="129"/>
      <c r="J306" s="129"/>
      <c r="K306" s="129"/>
      <c r="L306" s="129"/>
      <c r="M306" s="129"/>
      <c r="N306" s="129"/>
      <c r="O306" s="129"/>
      <c r="P306" s="129"/>
      <c r="Q306" s="129"/>
      <c r="R306" s="129"/>
      <c r="S306" s="129"/>
      <c r="T306" s="129"/>
      <c r="U306" s="129"/>
      <c r="V306" s="129"/>
      <c r="W306" s="106" t="s">
        <v>42</v>
      </c>
      <c r="X306" s="129">
        <v>0</v>
      </c>
      <c r="Y306" s="106">
        <v>0</v>
      </c>
      <c r="Z306" s="129">
        <f t="shared" si="27"/>
        <v>0</v>
      </c>
      <c r="AA306" s="129" t="str">
        <f t="shared" si="28"/>
        <v>否</v>
      </c>
      <c r="AB306" s="129" t="str">
        <f t="shared" si="29"/>
        <v>否</v>
      </c>
      <c r="AC306" s="129" t="str">
        <f t="shared" si="30"/>
        <v>否</v>
      </c>
      <c r="AD306" s="129" t="str">
        <f t="shared" si="31"/>
        <v>合格</v>
      </c>
      <c r="AE306" s="129" t="str">
        <f t="shared" si="32"/>
        <v>否</v>
      </c>
      <c r="AF306" s="129" t="str">
        <f t="shared" si="33"/>
        <v>否</v>
      </c>
      <c r="AG306" s="10"/>
    </row>
    <row r="307" s="270" customFormat="1" ht="144" customHeight="1" spans="1:33">
      <c r="A307" s="290" t="s">
        <v>681</v>
      </c>
      <c r="B307" s="279">
        <v>1</v>
      </c>
      <c r="C307" s="277" t="s">
        <v>682</v>
      </c>
      <c r="D307" s="298" t="s">
        <v>683</v>
      </c>
      <c r="E307" s="277" t="s">
        <v>71</v>
      </c>
      <c r="F307" s="277"/>
      <c r="G307" s="277"/>
      <c r="H307" s="277" t="s">
        <v>684</v>
      </c>
      <c r="I307" s="277"/>
      <c r="J307" s="277"/>
      <c r="K307" s="277"/>
      <c r="L307" s="277"/>
      <c r="M307" s="277" t="s">
        <v>685</v>
      </c>
      <c r="N307" s="277"/>
      <c r="O307" s="277"/>
      <c r="P307" s="277"/>
      <c r="Q307" s="277"/>
      <c r="R307" s="277"/>
      <c r="S307" s="277"/>
      <c r="T307" s="277"/>
      <c r="U307" s="277">
        <v>26</v>
      </c>
      <c r="V307" s="277"/>
      <c r="W307" s="277" t="s">
        <v>42</v>
      </c>
      <c r="X307" s="277">
        <v>59.5</v>
      </c>
      <c r="Y307" s="277">
        <v>26</v>
      </c>
      <c r="Z307" s="277">
        <v>66.93</v>
      </c>
      <c r="AA307" s="277" t="s">
        <v>43</v>
      </c>
      <c r="AB307" s="277" t="s">
        <v>43</v>
      </c>
      <c r="AC307" s="277" t="s">
        <v>43</v>
      </c>
      <c r="AD307" s="277" t="s">
        <v>42</v>
      </c>
      <c r="AE307" s="277" t="s">
        <v>43</v>
      </c>
      <c r="AF307" s="277" t="s">
        <v>43</v>
      </c>
      <c r="AG307" s="279"/>
    </row>
    <row r="308" ht="72" customHeight="1" spans="1:33">
      <c r="A308" s="108"/>
      <c r="B308" s="126">
        <v>2</v>
      </c>
      <c r="C308" s="106" t="s">
        <v>686</v>
      </c>
      <c r="D308" s="109">
        <v>22351350</v>
      </c>
      <c r="E308" s="106" t="s">
        <v>71</v>
      </c>
      <c r="F308" s="106"/>
      <c r="G308" s="106"/>
      <c r="H308" s="106" t="s">
        <v>687</v>
      </c>
      <c r="I308" s="106"/>
      <c r="J308" s="106"/>
      <c r="K308" s="106"/>
      <c r="L308" s="106"/>
      <c r="M308" s="106"/>
      <c r="N308" s="106" t="s">
        <v>688</v>
      </c>
      <c r="O308" s="106"/>
      <c r="P308" s="106"/>
      <c r="Q308" s="106"/>
      <c r="R308" s="106"/>
      <c r="S308" s="106"/>
      <c r="T308" s="106"/>
      <c r="U308" s="106"/>
      <c r="V308" s="106"/>
      <c r="W308" s="106" t="s">
        <v>42</v>
      </c>
      <c r="X308" s="106">
        <v>57.5</v>
      </c>
      <c r="Y308" s="106"/>
      <c r="Z308" s="106">
        <f>X308+Y308</f>
        <v>57.5</v>
      </c>
      <c r="AA308" s="106" t="s">
        <v>43</v>
      </c>
      <c r="AB308" s="126" t="s">
        <v>53</v>
      </c>
      <c r="AC308" s="106" t="s">
        <v>43</v>
      </c>
      <c r="AD308" s="106" t="s">
        <v>42</v>
      </c>
      <c r="AE308" s="106" t="s">
        <v>43</v>
      </c>
      <c r="AF308" s="106" t="s">
        <v>53</v>
      </c>
      <c r="AG308" s="126"/>
    </row>
    <row r="309" s="270" customFormat="1" ht="108" customHeight="1" spans="1:33">
      <c r="A309" s="291"/>
      <c r="B309" s="279">
        <v>3</v>
      </c>
      <c r="C309" s="277" t="s">
        <v>689</v>
      </c>
      <c r="D309" s="298">
        <v>22351373</v>
      </c>
      <c r="E309" s="277" t="s">
        <v>63</v>
      </c>
      <c r="F309" s="277">
        <v>0</v>
      </c>
      <c r="G309" s="277"/>
      <c r="H309" s="277" t="s">
        <v>690</v>
      </c>
      <c r="I309" s="277"/>
      <c r="J309" s="277" t="s">
        <v>691</v>
      </c>
      <c r="K309" s="277"/>
      <c r="L309" s="277"/>
      <c r="M309" s="277" t="s">
        <v>692</v>
      </c>
      <c r="N309" s="277" t="s">
        <v>693</v>
      </c>
      <c r="O309" s="277"/>
      <c r="P309" s="277"/>
      <c r="Q309" s="277"/>
      <c r="R309" s="277"/>
      <c r="S309" s="277" t="s">
        <v>694</v>
      </c>
      <c r="T309" s="277"/>
      <c r="U309" s="277" t="s">
        <v>695</v>
      </c>
      <c r="V309" s="277" t="s">
        <v>696</v>
      </c>
      <c r="W309" s="277" t="s">
        <v>42</v>
      </c>
      <c r="X309" s="277">
        <v>31.5</v>
      </c>
      <c r="Y309" s="277">
        <v>46</v>
      </c>
      <c r="Z309" s="277">
        <v>44.64285714</v>
      </c>
      <c r="AA309" s="277" t="s">
        <v>43</v>
      </c>
      <c r="AB309" s="277" t="s">
        <v>43</v>
      </c>
      <c r="AC309" s="277" t="s">
        <v>43</v>
      </c>
      <c r="AD309" s="277" t="s">
        <v>42</v>
      </c>
      <c r="AE309" s="277" t="s">
        <v>43</v>
      </c>
      <c r="AF309" s="277" t="s">
        <v>43</v>
      </c>
      <c r="AG309" s="279"/>
    </row>
    <row r="310" ht="36" customHeight="1" spans="1:33">
      <c r="A310" s="108"/>
      <c r="B310" s="126">
        <v>4</v>
      </c>
      <c r="C310" s="106" t="s">
        <v>697</v>
      </c>
      <c r="D310" s="109">
        <v>22351353</v>
      </c>
      <c r="E310" s="106" t="s">
        <v>58</v>
      </c>
      <c r="F310" s="106">
        <v>0</v>
      </c>
      <c r="G310" s="106"/>
      <c r="H310" s="106"/>
      <c r="I310" s="106" t="s">
        <v>698</v>
      </c>
      <c r="J310" s="106" t="s">
        <v>699</v>
      </c>
      <c r="K310" s="106"/>
      <c r="L310" s="106"/>
      <c r="M310" s="106"/>
      <c r="N310" s="106" t="s">
        <v>700</v>
      </c>
      <c r="O310" s="106"/>
      <c r="P310" s="106"/>
      <c r="Q310" s="106">
        <v>30</v>
      </c>
      <c r="R310" s="106"/>
      <c r="S310" s="106">
        <v>20</v>
      </c>
      <c r="T310" s="106"/>
      <c r="U310" s="106">
        <v>30</v>
      </c>
      <c r="V310" s="106" t="s">
        <v>701</v>
      </c>
      <c r="W310" s="106" t="s">
        <v>42</v>
      </c>
      <c r="X310" s="106">
        <v>9</v>
      </c>
      <c r="Y310" s="106">
        <v>86</v>
      </c>
      <c r="Z310" s="106">
        <v>33.57142857</v>
      </c>
      <c r="AA310" s="106" t="s">
        <v>43</v>
      </c>
      <c r="AB310" s="106" t="s">
        <v>43</v>
      </c>
      <c r="AC310" s="106" t="s">
        <v>43</v>
      </c>
      <c r="AD310" s="106" t="s">
        <v>42</v>
      </c>
      <c r="AE310" s="106" t="s">
        <v>43</v>
      </c>
      <c r="AF310" s="106" t="s">
        <v>43</v>
      </c>
      <c r="AG310" s="126"/>
    </row>
    <row r="311" ht="48" customHeight="1" spans="1:33">
      <c r="A311" s="108"/>
      <c r="B311" s="126">
        <v>5</v>
      </c>
      <c r="C311" s="106" t="s">
        <v>702</v>
      </c>
      <c r="D311" s="109">
        <v>22351351</v>
      </c>
      <c r="E311" s="106" t="s">
        <v>63</v>
      </c>
      <c r="F311" s="106"/>
      <c r="G311" s="106"/>
      <c r="H311" s="106" t="s">
        <v>703</v>
      </c>
      <c r="I311" s="106"/>
      <c r="J311" s="106" t="s">
        <v>704</v>
      </c>
      <c r="K311" s="106"/>
      <c r="L311" s="106"/>
      <c r="M311" s="106"/>
      <c r="N311" s="106" t="s">
        <v>705</v>
      </c>
      <c r="O311" s="106"/>
      <c r="P311" s="106"/>
      <c r="Q311" s="106"/>
      <c r="R311" s="106"/>
      <c r="S311" s="106">
        <v>20</v>
      </c>
      <c r="T311" s="106"/>
      <c r="U311" s="106">
        <v>30</v>
      </c>
      <c r="V311" s="106" t="s">
        <v>706</v>
      </c>
      <c r="W311" s="106" t="s">
        <v>42</v>
      </c>
      <c r="X311" s="106">
        <v>17</v>
      </c>
      <c r="Y311" s="106">
        <v>56</v>
      </c>
      <c r="Z311" s="106">
        <v>33</v>
      </c>
      <c r="AA311" s="106" t="s">
        <v>43</v>
      </c>
      <c r="AB311" s="106" t="s">
        <v>43</v>
      </c>
      <c r="AC311" s="106" t="s">
        <v>43</v>
      </c>
      <c r="AD311" s="106" t="s">
        <v>42</v>
      </c>
      <c r="AE311" s="106" t="s">
        <v>43</v>
      </c>
      <c r="AF311" s="106" t="s">
        <v>43</v>
      </c>
      <c r="AG311" s="126"/>
    </row>
    <row r="312" ht="24" customHeight="1" spans="1:33">
      <c r="A312" s="108"/>
      <c r="B312" s="126">
        <v>6</v>
      </c>
      <c r="C312" s="106" t="s">
        <v>707</v>
      </c>
      <c r="D312" s="109" t="s">
        <v>708</v>
      </c>
      <c r="E312" s="106" t="s">
        <v>48</v>
      </c>
      <c r="F312" s="106"/>
      <c r="G312" s="106"/>
      <c r="H312" s="106" t="s">
        <v>52</v>
      </c>
      <c r="I312" s="106"/>
      <c r="J312" s="106" t="s">
        <v>290</v>
      </c>
      <c r="K312" s="106"/>
      <c r="L312" s="106"/>
      <c r="M312" s="106"/>
      <c r="N312" s="106"/>
      <c r="O312" s="106"/>
      <c r="P312" s="106"/>
      <c r="Q312" s="106"/>
      <c r="R312" s="106"/>
      <c r="S312" s="106"/>
      <c r="T312" s="106"/>
      <c r="U312" s="106"/>
      <c r="V312" s="106"/>
      <c r="W312" s="106" t="s">
        <v>42</v>
      </c>
      <c r="X312" s="106">
        <v>29</v>
      </c>
      <c r="Y312" s="106">
        <v>0</v>
      </c>
      <c r="Z312" s="106">
        <v>29</v>
      </c>
      <c r="AA312" s="106" t="s">
        <v>43</v>
      </c>
      <c r="AB312" s="106" t="s">
        <v>53</v>
      </c>
      <c r="AC312" s="106" t="s">
        <v>43</v>
      </c>
      <c r="AD312" s="106" t="s">
        <v>42</v>
      </c>
      <c r="AE312" s="106" t="s">
        <v>43</v>
      </c>
      <c r="AF312" s="106" t="s">
        <v>53</v>
      </c>
      <c r="AG312" s="126"/>
    </row>
    <row r="313" ht="60" customHeight="1" spans="1:33">
      <c r="A313" s="108"/>
      <c r="B313" s="126">
        <v>7</v>
      </c>
      <c r="C313" s="106" t="s">
        <v>709</v>
      </c>
      <c r="D313" s="109" t="s">
        <v>710</v>
      </c>
      <c r="E313" s="106" t="s">
        <v>78</v>
      </c>
      <c r="F313" s="109"/>
      <c r="G313" s="106"/>
      <c r="H313" s="106"/>
      <c r="I313" s="106"/>
      <c r="J313" s="106" t="s">
        <v>711</v>
      </c>
      <c r="K313" s="106"/>
      <c r="L313" s="106" t="s">
        <v>712</v>
      </c>
      <c r="M313" s="106"/>
      <c r="N313" s="106"/>
      <c r="O313" s="106"/>
      <c r="P313" s="106"/>
      <c r="Q313" s="106">
        <v>30</v>
      </c>
      <c r="R313" s="106">
        <v>0</v>
      </c>
      <c r="S313" s="106">
        <v>20</v>
      </c>
      <c r="T313" s="106">
        <v>0</v>
      </c>
      <c r="U313" s="106">
        <v>30</v>
      </c>
      <c r="V313" s="106">
        <v>2</v>
      </c>
      <c r="W313" s="106" t="s">
        <v>42</v>
      </c>
      <c r="X313" s="106">
        <v>4.8</v>
      </c>
      <c r="Y313" s="106">
        <v>82</v>
      </c>
      <c r="Z313" s="106">
        <f>X313+Y313*80/280</f>
        <v>28.2285714285714</v>
      </c>
      <c r="AA313" s="106" t="s">
        <v>43</v>
      </c>
      <c r="AB313" s="106" t="s">
        <v>43</v>
      </c>
      <c r="AC313" s="106" t="s">
        <v>43</v>
      </c>
      <c r="AD313" s="106" t="s">
        <v>42</v>
      </c>
      <c r="AE313" s="106" t="s">
        <v>43</v>
      </c>
      <c r="AF313" s="106" t="s">
        <v>43</v>
      </c>
      <c r="AG313" s="126"/>
    </row>
    <row r="314" ht="132" customHeight="1" spans="1:33">
      <c r="A314" s="108"/>
      <c r="B314" s="126">
        <v>8</v>
      </c>
      <c r="C314" s="106" t="s">
        <v>713</v>
      </c>
      <c r="D314" s="109" t="s">
        <v>714</v>
      </c>
      <c r="E314" s="106" t="s">
        <v>58</v>
      </c>
      <c r="F314" s="106"/>
      <c r="G314" s="106"/>
      <c r="H314" s="106"/>
      <c r="I314" s="106"/>
      <c r="J314" s="106" t="s">
        <v>715</v>
      </c>
      <c r="K314" s="106"/>
      <c r="L314" s="106"/>
      <c r="M314" s="106" t="s">
        <v>716</v>
      </c>
      <c r="N314" s="106"/>
      <c r="O314" s="106"/>
      <c r="P314" s="106"/>
      <c r="Q314" s="106">
        <v>17.5</v>
      </c>
      <c r="R314" s="106"/>
      <c r="S314" s="106">
        <v>0</v>
      </c>
      <c r="T314" s="106"/>
      <c r="U314" s="106">
        <v>5</v>
      </c>
      <c r="V314" s="106" t="s">
        <v>717</v>
      </c>
      <c r="W314" s="106" t="s">
        <v>42</v>
      </c>
      <c r="X314" s="106">
        <v>20</v>
      </c>
      <c r="Y314" s="106">
        <v>22.5</v>
      </c>
      <c r="Z314" s="106">
        <v>26.42857143</v>
      </c>
      <c r="AA314" s="106" t="s">
        <v>43</v>
      </c>
      <c r="AB314" s="106" t="s">
        <v>43</v>
      </c>
      <c r="AC314" s="106" t="s">
        <v>43</v>
      </c>
      <c r="AD314" s="106" t="s">
        <v>42</v>
      </c>
      <c r="AE314" s="106" t="s">
        <v>43</v>
      </c>
      <c r="AF314" s="106" t="s">
        <v>43</v>
      </c>
      <c r="AG314" s="126"/>
    </row>
    <row r="315" ht="48" customHeight="1" spans="1:33">
      <c r="A315" s="108"/>
      <c r="B315" s="126">
        <v>9</v>
      </c>
      <c r="C315" s="106" t="s">
        <v>718</v>
      </c>
      <c r="D315" s="109" t="s">
        <v>719</v>
      </c>
      <c r="E315" s="106" t="s">
        <v>63</v>
      </c>
      <c r="F315" s="106"/>
      <c r="G315" s="106"/>
      <c r="H315" s="106" t="s">
        <v>196</v>
      </c>
      <c r="I315" s="106"/>
      <c r="J315" s="106"/>
      <c r="K315" s="106"/>
      <c r="L315" s="106"/>
      <c r="M315" s="106"/>
      <c r="N315" s="106"/>
      <c r="O315" s="106"/>
      <c r="P315" s="106"/>
      <c r="Q315" s="106"/>
      <c r="R315" s="106"/>
      <c r="S315" s="106"/>
      <c r="T315" s="106"/>
      <c r="U315" s="106"/>
      <c r="V315" s="106" t="s">
        <v>720</v>
      </c>
      <c r="W315" s="106" t="s">
        <v>42</v>
      </c>
      <c r="X315" s="106">
        <v>25</v>
      </c>
      <c r="Y315" s="106">
        <v>1</v>
      </c>
      <c r="Z315" s="106">
        <v>25.28571429</v>
      </c>
      <c r="AA315" s="106" t="s">
        <v>43</v>
      </c>
      <c r="AB315" s="106" t="s">
        <v>53</v>
      </c>
      <c r="AC315" s="106" t="s">
        <v>43</v>
      </c>
      <c r="AD315" s="106" t="s">
        <v>42</v>
      </c>
      <c r="AE315" s="106" t="s">
        <v>43</v>
      </c>
      <c r="AF315" s="106" t="s">
        <v>53</v>
      </c>
      <c r="AG315" s="126"/>
    </row>
    <row r="316" ht="96" customHeight="1" spans="1:33">
      <c r="A316" s="108"/>
      <c r="B316" s="126">
        <v>10</v>
      </c>
      <c r="C316" s="106" t="s">
        <v>721</v>
      </c>
      <c r="D316" s="109">
        <v>22351370</v>
      </c>
      <c r="E316" s="106" t="s">
        <v>63</v>
      </c>
      <c r="F316" s="106"/>
      <c r="G316" s="106"/>
      <c r="H316" s="106"/>
      <c r="I316" s="106" t="s">
        <v>722</v>
      </c>
      <c r="J316" s="106"/>
      <c r="K316" s="106"/>
      <c r="L316" s="106"/>
      <c r="M316" s="106"/>
      <c r="N316" s="106"/>
      <c r="O316" s="106"/>
      <c r="P316" s="106"/>
      <c r="Q316" s="106" t="s">
        <v>723</v>
      </c>
      <c r="R316" s="106"/>
      <c r="S316" s="106" t="s">
        <v>724</v>
      </c>
      <c r="T316" s="106"/>
      <c r="U316" s="106" t="s">
        <v>725</v>
      </c>
      <c r="V316" s="106" t="s">
        <v>726</v>
      </c>
      <c r="W316" s="106" t="s">
        <v>42</v>
      </c>
      <c r="X316" s="106">
        <v>2</v>
      </c>
      <c r="Y316" s="106">
        <v>60</v>
      </c>
      <c r="Z316" s="106">
        <f>X316+Y316*80/280</f>
        <v>19.1428571428571</v>
      </c>
      <c r="AA316" s="106" t="s">
        <v>53</v>
      </c>
      <c r="AB316" s="106" t="s">
        <v>43</v>
      </c>
      <c r="AC316" s="106" t="s">
        <v>43</v>
      </c>
      <c r="AD316" s="106" t="s">
        <v>42</v>
      </c>
      <c r="AE316" s="106" t="s">
        <v>43</v>
      </c>
      <c r="AF316" s="106" t="s">
        <v>53</v>
      </c>
      <c r="AG316" s="126"/>
    </row>
    <row r="317" ht="36" customHeight="1" spans="1:33">
      <c r="A317" s="108"/>
      <c r="B317" s="126">
        <v>11</v>
      </c>
      <c r="C317" s="106" t="s">
        <v>727</v>
      </c>
      <c r="D317" s="109" t="s">
        <v>728</v>
      </c>
      <c r="E317" s="106" t="s">
        <v>48</v>
      </c>
      <c r="F317" s="106" t="s">
        <v>458</v>
      </c>
      <c r="G317" s="106"/>
      <c r="H317" s="106"/>
      <c r="I317" s="106"/>
      <c r="J317" s="106"/>
      <c r="K317" s="106"/>
      <c r="L317" s="106"/>
      <c r="M317" s="106" t="s">
        <v>729</v>
      </c>
      <c r="N317" s="106"/>
      <c r="O317" s="106"/>
      <c r="P317" s="106"/>
      <c r="Q317" s="106" t="s">
        <v>730</v>
      </c>
      <c r="R317" s="106"/>
      <c r="S317" s="106" t="s">
        <v>731</v>
      </c>
      <c r="T317" s="106"/>
      <c r="U317" s="106" t="s">
        <v>732</v>
      </c>
      <c r="V317" s="106"/>
      <c r="W317" s="106" t="s">
        <v>42</v>
      </c>
      <c r="X317" s="106">
        <v>8</v>
      </c>
      <c r="Y317" s="106">
        <v>32.5</v>
      </c>
      <c r="Z317" s="106">
        <v>17.28571429</v>
      </c>
      <c r="AA317" s="106" t="s">
        <v>43</v>
      </c>
      <c r="AB317" s="106" t="s">
        <v>43</v>
      </c>
      <c r="AC317" s="106" t="s">
        <v>43</v>
      </c>
      <c r="AD317" s="106" t="s">
        <v>42</v>
      </c>
      <c r="AE317" s="106" t="s">
        <v>43</v>
      </c>
      <c r="AF317" s="106" t="s">
        <v>43</v>
      </c>
      <c r="AG317" s="126"/>
    </row>
    <row r="318" ht="48" customHeight="1" spans="1:33">
      <c r="A318" s="108"/>
      <c r="B318" s="126">
        <v>12</v>
      </c>
      <c r="C318" s="106" t="s">
        <v>733</v>
      </c>
      <c r="D318" s="109">
        <v>22351338</v>
      </c>
      <c r="E318" s="106" t="s">
        <v>48</v>
      </c>
      <c r="F318" s="106"/>
      <c r="G318" s="106"/>
      <c r="H318" s="106"/>
      <c r="I318" s="106" t="s">
        <v>734</v>
      </c>
      <c r="J318" s="106"/>
      <c r="K318" s="106" t="s">
        <v>735</v>
      </c>
      <c r="L318" s="108" t="s">
        <v>736</v>
      </c>
      <c r="M318" s="106"/>
      <c r="N318" s="106"/>
      <c r="O318" s="106"/>
      <c r="P318" s="106"/>
      <c r="Q318" s="106">
        <v>16.25</v>
      </c>
      <c r="R318" s="106"/>
      <c r="S318" s="106"/>
      <c r="T318" s="106"/>
      <c r="U318" s="106">
        <v>16.4</v>
      </c>
      <c r="V318" s="106" t="s">
        <v>737</v>
      </c>
      <c r="W318" s="106" t="s">
        <v>42</v>
      </c>
      <c r="X318" s="106">
        <v>5</v>
      </c>
      <c r="Y318" s="106">
        <v>35.65</v>
      </c>
      <c r="Z318" s="106">
        <f>X318+Y318*80/280</f>
        <v>15.1857142857143</v>
      </c>
      <c r="AA318" s="106" t="s">
        <v>43</v>
      </c>
      <c r="AB318" s="106" t="s">
        <v>43</v>
      </c>
      <c r="AC318" s="106" t="s">
        <v>43</v>
      </c>
      <c r="AD318" s="106" t="s">
        <v>42</v>
      </c>
      <c r="AE318" s="106" t="s">
        <v>43</v>
      </c>
      <c r="AF318" s="106" t="s">
        <v>43</v>
      </c>
      <c r="AG318" s="126"/>
    </row>
    <row r="319" ht="14.4" customHeight="1" spans="1:33">
      <c r="A319" s="108"/>
      <c r="B319" s="126">
        <v>13</v>
      </c>
      <c r="C319" s="106" t="s">
        <v>738</v>
      </c>
      <c r="D319" s="109" t="s">
        <v>739</v>
      </c>
      <c r="E319" s="106" t="s">
        <v>63</v>
      </c>
      <c r="F319" s="106">
        <v>0</v>
      </c>
      <c r="G319" s="106"/>
      <c r="H319" s="106"/>
      <c r="I319" s="106"/>
      <c r="J319" s="106"/>
      <c r="K319" s="106"/>
      <c r="L319" s="106"/>
      <c r="M319" s="106"/>
      <c r="N319" s="106"/>
      <c r="O319" s="106"/>
      <c r="P319" s="106"/>
      <c r="Q319" s="106">
        <v>7.5</v>
      </c>
      <c r="R319" s="106"/>
      <c r="S319" s="106">
        <v>20</v>
      </c>
      <c r="T319" s="106"/>
      <c r="U319" s="106">
        <v>15</v>
      </c>
      <c r="V319" s="106"/>
      <c r="W319" s="106" t="s">
        <v>42</v>
      </c>
      <c r="X319" s="106">
        <v>0</v>
      </c>
      <c r="Y319" s="106">
        <v>42.5</v>
      </c>
      <c r="Z319" s="106">
        <v>12.14285714</v>
      </c>
      <c r="AA319" s="106" t="s">
        <v>53</v>
      </c>
      <c r="AB319" s="106" t="s">
        <v>43</v>
      </c>
      <c r="AC319" s="106" t="s">
        <v>43</v>
      </c>
      <c r="AD319" s="106" t="s">
        <v>42</v>
      </c>
      <c r="AE319" s="106" t="s">
        <v>43</v>
      </c>
      <c r="AF319" s="106" t="s">
        <v>53</v>
      </c>
      <c r="AG319" s="126"/>
    </row>
    <row r="320" ht="14.4" customHeight="1" spans="1:33">
      <c r="A320" s="108"/>
      <c r="B320" s="126">
        <v>14</v>
      </c>
      <c r="C320" s="106" t="s">
        <v>740</v>
      </c>
      <c r="D320" s="109" t="s">
        <v>741</v>
      </c>
      <c r="E320" s="106" t="s">
        <v>40</v>
      </c>
      <c r="F320" s="106">
        <v>0</v>
      </c>
      <c r="G320" s="106"/>
      <c r="H320" s="106"/>
      <c r="I320" s="106"/>
      <c r="J320" s="106"/>
      <c r="K320" s="106"/>
      <c r="L320" s="106"/>
      <c r="M320" s="106"/>
      <c r="N320" s="106"/>
      <c r="O320" s="106"/>
      <c r="P320" s="106"/>
      <c r="Q320" s="106">
        <v>7.5</v>
      </c>
      <c r="R320" s="106"/>
      <c r="S320" s="106">
        <v>20</v>
      </c>
      <c r="T320" s="106"/>
      <c r="U320" s="106">
        <v>7.5</v>
      </c>
      <c r="V320" s="106"/>
      <c r="W320" s="106" t="s">
        <v>42</v>
      </c>
      <c r="X320" s="106"/>
      <c r="Y320" s="106">
        <v>35</v>
      </c>
      <c r="Z320" s="106">
        <v>10</v>
      </c>
      <c r="AA320" s="106" t="s">
        <v>53</v>
      </c>
      <c r="AB320" s="106" t="s">
        <v>43</v>
      </c>
      <c r="AC320" s="106" t="s">
        <v>43</v>
      </c>
      <c r="AD320" s="106" t="s">
        <v>42</v>
      </c>
      <c r="AE320" s="106" t="s">
        <v>43</v>
      </c>
      <c r="AF320" s="106" t="s">
        <v>53</v>
      </c>
      <c r="AG320" s="126"/>
    </row>
    <row r="321" ht="96" customHeight="1" spans="1:33">
      <c r="A321" s="108"/>
      <c r="B321" s="126">
        <v>15</v>
      </c>
      <c r="C321" s="106" t="s">
        <v>742</v>
      </c>
      <c r="D321" s="109">
        <v>22351360</v>
      </c>
      <c r="E321" s="106" t="s">
        <v>71</v>
      </c>
      <c r="F321" s="106">
        <v>0</v>
      </c>
      <c r="G321" s="106"/>
      <c r="H321" s="106"/>
      <c r="I321" s="106"/>
      <c r="J321" s="106"/>
      <c r="K321" s="106"/>
      <c r="L321" s="106"/>
      <c r="M321" s="106"/>
      <c r="N321" s="106"/>
      <c r="O321" s="106"/>
      <c r="P321" s="106"/>
      <c r="Q321" s="106" t="s">
        <v>743</v>
      </c>
      <c r="R321" s="106"/>
      <c r="S321" s="106" t="s">
        <v>744</v>
      </c>
      <c r="T321" s="106"/>
      <c r="U321" s="106" t="s">
        <v>745</v>
      </c>
      <c r="V321" s="106"/>
      <c r="W321" s="106" t="s">
        <v>42</v>
      </c>
      <c r="X321" s="106"/>
      <c r="Y321" s="106">
        <v>35</v>
      </c>
      <c r="Z321" s="106">
        <v>10</v>
      </c>
      <c r="AA321" s="106" t="s">
        <v>53</v>
      </c>
      <c r="AB321" s="314" t="s">
        <v>43</v>
      </c>
      <c r="AC321" s="106" t="s">
        <v>53</v>
      </c>
      <c r="AD321" s="106" t="s">
        <v>59</v>
      </c>
      <c r="AE321" s="106" t="s">
        <v>53</v>
      </c>
      <c r="AF321" s="106" t="s">
        <v>53</v>
      </c>
      <c r="AG321" s="126"/>
    </row>
    <row r="322" ht="24" customHeight="1" spans="1:33">
      <c r="A322" s="108"/>
      <c r="B322" s="126">
        <v>16</v>
      </c>
      <c r="C322" s="106" t="s">
        <v>746</v>
      </c>
      <c r="D322" s="109" t="s">
        <v>747</v>
      </c>
      <c r="E322" s="106" t="s">
        <v>63</v>
      </c>
      <c r="F322" s="106">
        <v>0</v>
      </c>
      <c r="G322" s="106"/>
      <c r="H322" s="106" t="s">
        <v>748</v>
      </c>
      <c r="I322" s="312"/>
      <c r="J322" s="106" t="s">
        <v>749</v>
      </c>
      <c r="K322" s="106"/>
      <c r="L322" s="106"/>
      <c r="M322" s="106"/>
      <c r="N322" s="106"/>
      <c r="O322" s="106"/>
      <c r="P322" s="106"/>
      <c r="Q322" s="106">
        <v>0</v>
      </c>
      <c r="R322" s="106">
        <v>0</v>
      </c>
      <c r="S322" s="106">
        <v>0</v>
      </c>
      <c r="T322" s="106">
        <v>0</v>
      </c>
      <c r="U322" s="106">
        <v>0</v>
      </c>
      <c r="V322" s="106">
        <v>0</v>
      </c>
      <c r="W322" s="106" t="s">
        <v>42</v>
      </c>
      <c r="X322" s="106">
        <v>9</v>
      </c>
      <c r="Y322" s="106">
        <v>0</v>
      </c>
      <c r="Z322" s="106">
        <v>9</v>
      </c>
      <c r="AA322" s="106" t="s">
        <v>43</v>
      </c>
      <c r="AB322" s="106" t="s">
        <v>53</v>
      </c>
      <c r="AC322" s="106" t="s">
        <v>53</v>
      </c>
      <c r="AD322" s="106" t="s">
        <v>59</v>
      </c>
      <c r="AE322" s="106" t="s">
        <v>53</v>
      </c>
      <c r="AF322" s="106" t="s">
        <v>53</v>
      </c>
      <c r="AG322" s="126"/>
    </row>
    <row r="323" ht="36" customHeight="1" spans="1:33">
      <c r="A323" s="108"/>
      <c r="B323" s="126">
        <v>17</v>
      </c>
      <c r="C323" s="106" t="s">
        <v>750</v>
      </c>
      <c r="D323" s="109" t="s">
        <v>751</v>
      </c>
      <c r="E323" s="106" t="s">
        <v>71</v>
      </c>
      <c r="F323" s="106">
        <v>0</v>
      </c>
      <c r="G323" s="106"/>
      <c r="H323" s="106"/>
      <c r="I323" s="106"/>
      <c r="J323" s="106" t="s">
        <v>691</v>
      </c>
      <c r="K323" s="106"/>
      <c r="L323" s="106"/>
      <c r="M323" s="106" t="s">
        <v>752</v>
      </c>
      <c r="N323" s="106"/>
      <c r="O323" s="106"/>
      <c r="P323" s="106"/>
      <c r="Q323" s="106">
        <v>0</v>
      </c>
      <c r="R323" s="106">
        <v>0</v>
      </c>
      <c r="S323" s="106">
        <v>0</v>
      </c>
      <c r="T323" s="106">
        <v>0</v>
      </c>
      <c r="U323" s="106">
        <v>0</v>
      </c>
      <c r="V323" s="106">
        <v>0</v>
      </c>
      <c r="W323" s="106" t="s">
        <v>42</v>
      </c>
      <c r="X323" s="106">
        <v>8</v>
      </c>
      <c r="Y323" s="106"/>
      <c r="Z323" s="106">
        <v>8</v>
      </c>
      <c r="AA323" s="106" t="s">
        <v>43</v>
      </c>
      <c r="AB323" s="106" t="s">
        <v>53</v>
      </c>
      <c r="AC323" s="106" t="s">
        <v>53</v>
      </c>
      <c r="AD323" s="106" t="s">
        <v>59</v>
      </c>
      <c r="AE323" s="106" t="s">
        <v>53</v>
      </c>
      <c r="AF323" s="106" t="s">
        <v>53</v>
      </c>
      <c r="AG323" s="126"/>
    </row>
    <row r="324" ht="24" customHeight="1" spans="1:33">
      <c r="A324" s="108"/>
      <c r="B324" s="126">
        <v>18</v>
      </c>
      <c r="C324" s="106" t="s">
        <v>753</v>
      </c>
      <c r="D324" s="109" t="s">
        <v>754</v>
      </c>
      <c r="E324" s="106" t="s">
        <v>63</v>
      </c>
      <c r="F324" s="106">
        <v>0</v>
      </c>
      <c r="G324" s="106"/>
      <c r="H324" s="106"/>
      <c r="I324" s="106" t="s">
        <v>755</v>
      </c>
      <c r="J324" s="106" t="s">
        <v>756</v>
      </c>
      <c r="K324" s="106"/>
      <c r="L324" s="106"/>
      <c r="M324" s="106"/>
      <c r="N324" s="106"/>
      <c r="O324" s="106"/>
      <c r="P324" s="106"/>
      <c r="Q324" s="106"/>
      <c r="R324" s="106">
        <v>5</v>
      </c>
      <c r="S324" s="106"/>
      <c r="T324" s="106"/>
      <c r="U324" s="106"/>
      <c r="V324" s="106"/>
      <c r="W324" s="106" t="s">
        <v>42</v>
      </c>
      <c r="X324" s="106">
        <v>4</v>
      </c>
      <c r="Y324" s="106">
        <v>5</v>
      </c>
      <c r="Z324" s="106">
        <v>5.428571429</v>
      </c>
      <c r="AA324" s="106" t="s">
        <v>43</v>
      </c>
      <c r="AB324" s="106" t="s">
        <v>53</v>
      </c>
      <c r="AC324" s="106" t="s">
        <v>53</v>
      </c>
      <c r="AD324" s="106" t="s">
        <v>59</v>
      </c>
      <c r="AE324" s="106" t="s">
        <v>53</v>
      </c>
      <c r="AF324" s="106" t="s">
        <v>53</v>
      </c>
      <c r="AG324" s="126"/>
    </row>
    <row r="325" ht="36" customHeight="1" spans="1:33">
      <c r="A325" s="108"/>
      <c r="B325" s="126">
        <v>19</v>
      </c>
      <c r="C325" s="106" t="s">
        <v>757</v>
      </c>
      <c r="D325" s="109">
        <v>22351377</v>
      </c>
      <c r="E325" s="106" t="s">
        <v>71</v>
      </c>
      <c r="F325" s="106"/>
      <c r="G325" s="106"/>
      <c r="H325" s="106"/>
      <c r="I325" s="106"/>
      <c r="J325" s="106"/>
      <c r="K325" s="106"/>
      <c r="L325" s="106"/>
      <c r="M325" s="106"/>
      <c r="N325" s="106"/>
      <c r="O325" s="106"/>
      <c r="P325" s="106"/>
      <c r="Q325" s="106"/>
      <c r="R325" s="106"/>
      <c r="S325" s="106" t="s">
        <v>694</v>
      </c>
      <c r="T325" s="106"/>
      <c r="U325" s="106">
        <v>7.5</v>
      </c>
      <c r="V325" s="106" t="s">
        <v>758</v>
      </c>
      <c r="W325" s="106" t="s">
        <v>42</v>
      </c>
      <c r="X325" s="106"/>
      <c r="Y325" s="106">
        <v>17.5</v>
      </c>
      <c r="Z325" s="106">
        <f>Y325*80/280</f>
        <v>5</v>
      </c>
      <c r="AA325" s="106" t="s">
        <v>53</v>
      </c>
      <c r="AB325" s="106" t="s">
        <v>43</v>
      </c>
      <c r="AC325" s="106" t="s">
        <v>53</v>
      </c>
      <c r="AD325" s="106" t="s">
        <v>59</v>
      </c>
      <c r="AE325" s="106" t="s">
        <v>53</v>
      </c>
      <c r="AF325" s="106" t="s">
        <v>53</v>
      </c>
      <c r="AG325" s="126"/>
    </row>
    <row r="326" ht="24" customHeight="1" spans="1:33">
      <c r="A326" s="108"/>
      <c r="B326" s="126">
        <v>20</v>
      </c>
      <c r="C326" s="106" t="s">
        <v>759</v>
      </c>
      <c r="D326" s="109" t="s">
        <v>760</v>
      </c>
      <c r="E326" s="106" t="s">
        <v>63</v>
      </c>
      <c r="F326" s="106"/>
      <c r="G326" s="106"/>
      <c r="H326" s="106"/>
      <c r="I326" s="106"/>
      <c r="J326" s="106"/>
      <c r="K326" s="106"/>
      <c r="L326" s="106"/>
      <c r="M326" s="106"/>
      <c r="N326" s="106"/>
      <c r="O326" s="106"/>
      <c r="P326" s="106" t="s">
        <v>761</v>
      </c>
      <c r="Q326" s="106"/>
      <c r="R326" s="106"/>
      <c r="S326" s="106"/>
      <c r="T326" s="106"/>
      <c r="U326" s="106"/>
      <c r="V326" s="106" t="s">
        <v>762</v>
      </c>
      <c r="W326" s="106" t="s">
        <v>42</v>
      </c>
      <c r="X326" s="106">
        <v>4</v>
      </c>
      <c r="Y326" s="106">
        <v>2</v>
      </c>
      <c r="Z326" s="106">
        <v>4.571428571</v>
      </c>
      <c r="AA326" s="106" t="s">
        <v>53</v>
      </c>
      <c r="AB326" s="106" t="s">
        <v>53</v>
      </c>
      <c r="AC326" s="106" t="s">
        <v>53</v>
      </c>
      <c r="AD326" s="106" t="s">
        <v>59</v>
      </c>
      <c r="AE326" s="106" t="s">
        <v>53</v>
      </c>
      <c r="AF326" s="106" t="s">
        <v>53</v>
      </c>
      <c r="AG326" s="126"/>
    </row>
    <row r="327" ht="72" customHeight="1" spans="1:33">
      <c r="A327" s="108"/>
      <c r="B327" s="126">
        <v>21</v>
      </c>
      <c r="C327" s="106" t="s">
        <v>763</v>
      </c>
      <c r="D327" s="109">
        <v>22351362</v>
      </c>
      <c r="E327" s="106" t="s">
        <v>48</v>
      </c>
      <c r="F327" s="106"/>
      <c r="G327" s="106"/>
      <c r="H327" s="106"/>
      <c r="I327" s="106"/>
      <c r="J327" s="106"/>
      <c r="K327" s="106"/>
      <c r="L327" s="106"/>
      <c r="M327" s="106"/>
      <c r="N327" s="106"/>
      <c r="O327" s="106"/>
      <c r="P327" s="106"/>
      <c r="Q327" s="106"/>
      <c r="R327" s="106"/>
      <c r="S327" s="106"/>
      <c r="T327" s="106"/>
      <c r="U327" s="106" t="s">
        <v>764</v>
      </c>
      <c r="V327" s="106" t="s">
        <v>765</v>
      </c>
      <c r="W327" s="106" t="s">
        <v>42</v>
      </c>
      <c r="X327" s="106">
        <v>0</v>
      </c>
      <c r="Y327" s="106">
        <v>14</v>
      </c>
      <c r="Z327" s="106">
        <v>4</v>
      </c>
      <c r="AA327" s="106" t="s">
        <v>53</v>
      </c>
      <c r="AB327" s="106" t="s">
        <v>43</v>
      </c>
      <c r="AC327" s="106" t="s">
        <v>53</v>
      </c>
      <c r="AD327" s="106" t="s">
        <v>59</v>
      </c>
      <c r="AE327" s="106" t="s">
        <v>53</v>
      </c>
      <c r="AF327" s="106" t="s">
        <v>53</v>
      </c>
      <c r="AG327" s="126"/>
    </row>
    <row r="328" ht="14.4" customHeight="1" spans="1:33">
      <c r="A328" s="108"/>
      <c r="B328" s="126">
        <v>22</v>
      </c>
      <c r="C328" s="106" t="s">
        <v>766</v>
      </c>
      <c r="D328" s="109">
        <v>22351365</v>
      </c>
      <c r="E328" s="106" t="s">
        <v>63</v>
      </c>
      <c r="F328" s="106">
        <v>0</v>
      </c>
      <c r="G328" s="106"/>
      <c r="H328" s="106"/>
      <c r="I328" s="106"/>
      <c r="J328" s="106" t="s">
        <v>142</v>
      </c>
      <c r="K328" s="106"/>
      <c r="L328" s="106"/>
      <c r="M328" s="106"/>
      <c r="N328" s="106"/>
      <c r="O328" s="106"/>
      <c r="P328" s="106"/>
      <c r="Q328" s="106"/>
      <c r="R328" s="106"/>
      <c r="S328" s="106"/>
      <c r="T328" s="106"/>
      <c r="U328" s="106"/>
      <c r="V328" s="106">
        <v>1</v>
      </c>
      <c r="W328" s="106" t="s">
        <v>42</v>
      </c>
      <c r="X328" s="106">
        <v>4</v>
      </c>
      <c r="Y328" s="106">
        <v>1</v>
      </c>
      <c r="Z328" s="106">
        <v>4</v>
      </c>
      <c r="AA328" s="106" t="s">
        <v>53</v>
      </c>
      <c r="AB328" s="315" t="s">
        <v>53</v>
      </c>
      <c r="AC328" s="106" t="s">
        <v>53</v>
      </c>
      <c r="AD328" s="106" t="s">
        <v>59</v>
      </c>
      <c r="AE328" s="106" t="s">
        <v>53</v>
      </c>
      <c r="AF328" s="106" t="s">
        <v>53</v>
      </c>
      <c r="AG328" s="126"/>
    </row>
    <row r="329" ht="14.4" customHeight="1" spans="1:33">
      <c r="A329" s="108"/>
      <c r="B329" s="126">
        <v>23</v>
      </c>
      <c r="C329" s="106" t="s">
        <v>767</v>
      </c>
      <c r="D329" s="109">
        <v>22351366</v>
      </c>
      <c r="E329" s="106" t="s">
        <v>71</v>
      </c>
      <c r="F329" s="106"/>
      <c r="G329" s="106"/>
      <c r="H329" s="106"/>
      <c r="I329" s="106"/>
      <c r="J329" s="106" t="s">
        <v>691</v>
      </c>
      <c r="K329" s="106"/>
      <c r="L329" s="106"/>
      <c r="M329" s="106"/>
      <c r="N329" s="312"/>
      <c r="O329" s="106"/>
      <c r="P329" s="106"/>
      <c r="Q329" s="106"/>
      <c r="R329" s="106"/>
      <c r="S329" s="106"/>
      <c r="T329" s="106"/>
      <c r="U329" s="106"/>
      <c r="V329" s="106"/>
      <c r="W329" s="106" t="s">
        <v>42</v>
      </c>
      <c r="X329" s="106">
        <v>4</v>
      </c>
      <c r="Y329" s="106">
        <v>0</v>
      </c>
      <c r="Z329" s="106">
        <v>4</v>
      </c>
      <c r="AA329" s="106" t="s">
        <v>53</v>
      </c>
      <c r="AB329" s="315" t="s">
        <v>53</v>
      </c>
      <c r="AC329" s="106" t="s">
        <v>53</v>
      </c>
      <c r="AD329" s="106" t="s">
        <v>59</v>
      </c>
      <c r="AE329" s="106" t="s">
        <v>53</v>
      </c>
      <c r="AF329" s="106" t="s">
        <v>53</v>
      </c>
      <c r="AG329" s="126"/>
    </row>
    <row r="330" ht="14.4" customHeight="1" spans="1:33">
      <c r="A330" s="108"/>
      <c r="B330" s="126">
        <v>24</v>
      </c>
      <c r="C330" s="106" t="s">
        <v>768</v>
      </c>
      <c r="D330" s="109" t="s">
        <v>769</v>
      </c>
      <c r="E330" s="106" t="s">
        <v>71</v>
      </c>
      <c r="F330" s="289"/>
      <c r="G330" s="106"/>
      <c r="H330" s="106"/>
      <c r="I330" s="106"/>
      <c r="J330" s="106" t="s">
        <v>692</v>
      </c>
      <c r="K330" s="106"/>
      <c r="L330" s="106"/>
      <c r="M330" s="106"/>
      <c r="N330" s="106"/>
      <c r="O330" s="106"/>
      <c r="P330" s="106"/>
      <c r="Q330" s="106">
        <v>3.75</v>
      </c>
      <c r="R330" s="106">
        <v>2</v>
      </c>
      <c r="S330" s="106"/>
      <c r="T330" s="106"/>
      <c r="U330" s="106"/>
      <c r="V330" s="106">
        <v>2</v>
      </c>
      <c r="W330" s="106" t="s">
        <v>42</v>
      </c>
      <c r="X330" s="106">
        <v>2</v>
      </c>
      <c r="Y330" s="106">
        <v>5.75</v>
      </c>
      <c r="Z330" s="106">
        <v>3.642857143</v>
      </c>
      <c r="AA330" s="106" t="s">
        <v>53</v>
      </c>
      <c r="AB330" s="315" t="s">
        <v>53</v>
      </c>
      <c r="AC330" s="106" t="s">
        <v>53</v>
      </c>
      <c r="AD330" s="106" t="s">
        <v>59</v>
      </c>
      <c r="AE330" s="106" t="s">
        <v>53</v>
      </c>
      <c r="AF330" s="106" t="s">
        <v>53</v>
      </c>
      <c r="AG330" s="126"/>
    </row>
    <row r="331" ht="24" customHeight="1" spans="1:33">
      <c r="A331" s="108"/>
      <c r="B331" s="126">
        <v>25</v>
      </c>
      <c r="C331" s="106" t="s">
        <v>770</v>
      </c>
      <c r="D331" s="109">
        <v>22351371</v>
      </c>
      <c r="E331" s="106" t="s">
        <v>40</v>
      </c>
      <c r="F331" s="106"/>
      <c r="G331" s="106"/>
      <c r="H331" s="106"/>
      <c r="I331" s="106"/>
      <c r="J331" s="106"/>
      <c r="K331" s="106"/>
      <c r="L331" s="106"/>
      <c r="M331" s="106"/>
      <c r="N331" s="106"/>
      <c r="O331" s="106"/>
      <c r="P331" s="106" t="s">
        <v>771</v>
      </c>
      <c r="Q331" s="106"/>
      <c r="R331" s="106"/>
      <c r="S331" s="106"/>
      <c r="T331" s="106"/>
      <c r="U331" s="106"/>
      <c r="V331" s="106"/>
      <c r="W331" s="106" t="s">
        <v>42</v>
      </c>
      <c r="X331" s="106">
        <v>3</v>
      </c>
      <c r="Y331" s="106">
        <v>0</v>
      </c>
      <c r="Z331" s="106">
        <v>3</v>
      </c>
      <c r="AA331" s="106" t="s">
        <v>53</v>
      </c>
      <c r="AB331" s="315" t="s">
        <v>53</v>
      </c>
      <c r="AC331" s="106" t="s">
        <v>53</v>
      </c>
      <c r="AD331" s="106" t="s">
        <v>59</v>
      </c>
      <c r="AE331" s="106" t="s">
        <v>53</v>
      </c>
      <c r="AF331" s="106" t="s">
        <v>53</v>
      </c>
      <c r="AG331" s="126"/>
    </row>
    <row r="332" ht="14.4" customHeight="1" spans="1:33">
      <c r="A332" s="108"/>
      <c r="B332" s="126">
        <v>26</v>
      </c>
      <c r="C332" s="106" t="s">
        <v>207</v>
      </c>
      <c r="D332" s="109">
        <v>22351355</v>
      </c>
      <c r="E332" s="106" t="s">
        <v>71</v>
      </c>
      <c r="F332" s="106"/>
      <c r="G332" s="106"/>
      <c r="H332" s="106"/>
      <c r="I332" s="106"/>
      <c r="J332" s="106"/>
      <c r="K332" s="106"/>
      <c r="L332" s="106"/>
      <c r="M332" s="106"/>
      <c r="N332" s="106"/>
      <c r="O332" s="106"/>
      <c r="P332" s="106"/>
      <c r="Q332" s="106">
        <v>8.75</v>
      </c>
      <c r="R332" s="106"/>
      <c r="S332" s="106"/>
      <c r="T332" s="106"/>
      <c r="U332" s="106"/>
      <c r="V332" s="106"/>
      <c r="W332" s="106" t="s">
        <v>42</v>
      </c>
      <c r="X332" s="106"/>
      <c r="Y332" s="106">
        <v>8.75</v>
      </c>
      <c r="Z332" s="106">
        <f>Y332*80/280</f>
        <v>2.5</v>
      </c>
      <c r="AA332" s="106" t="s">
        <v>53</v>
      </c>
      <c r="AB332" s="315" t="s">
        <v>53</v>
      </c>
      <c r="AC332" s="106" t="s">
        <v>53</v>
      </c>
      <c r="AD332" s="106" t="s">
        <v>59</v>
      </c>
      <c r="AE332" s="106" t="s">
        <v>53</v>
      </c>
      <c r="AF332" s="106" t="s">
        <v>53</v>
      </c>
      <c r="AG332" s="126"/>
    </row>
    <row r="333" ht="24" customHeight="1" spans="1:33">
      <c r="A333" s="108"/>
      <c r="B333" s="126">
        <v>27</v>
      </c>
      <c r="C333" s="106" t="s">
        <v>772</v>
      </c>
      <c r="D333" s="109">
        <v>22351378</v>
      </c>
      <c r="E333" s="106" t="s">
        <v>40</v>
      </c>
      <c r="F333" s="106">
        <v>174.71</v>
      </c>
      <c r="G333" s="106"/>
      <c r="H333" s="106"/>
      <c r="I333" s="106"/>
      <c r="J333" s="106" t="s">
        <v>773</v>
      </c>
      <c r="K333" s="106"/>
      <c r="L333" s="106"/>
      <c r="M333" s="106"/>
      <c r="N333" s="106"/>
      <c r="O333" s="313"/>
      <c r="P333" s="106"/>
      <c r="Q333" s="106"/>
      <c r="R333" s="106"/>
      <c r="S333" s="106"/>
      <c r="T333" s="106"/>
      <c r="U333" s="106"/>
      <c r="V333" s="106"/>
      <c r="W333" s="106" t="s">
        <v>42</v>
      </c>
      <c r="X333" s="106">
        <v>1.6</v>
      </c>
      <c r="Y333" s="106">
        <v>0</v>
      </c>
      <c r="Z333" s="106">
        <v>1.6</v>
      </c>
      <c r="AA333" s="106" t="s">
        <v>53</v>
      </c>
      <c r="AB333" s="315" t="s">
        <v>53</v>
      </c>
      <c r="AC333" s="106" t="s">
        <v>53</v>
      </c>
      <c r="AD333" s="106" t="s">
        <v>59</v>
      </c>
      <c r="AE333" s="106" t="s">
        <v>53</v>
      </c>
      <c r="AF333" s="106" t="s">
        <v>53</v>
      </c>
      <c r="AG333" s="126"/>
    </row>
    <row r="334" ht="14.4" customHeight="1" spans="1:33">
      <c r="A334" s="108"/>
      <c r="B334" s="126">
        <v>28</v>
      </c>
      <c r="C334" s="106" t="s">
        <v>774</v>
      </c>
      <c r="D334" s="109" t="s">
        <v>775</v>
      </c>
      <c r="E334" s="106" t="s">
        <v>71</v>
      </c>
      <c r="F334" s="106"/>
      <c r="G334" s="106"/>
      <c r="H334" s="106"/>
      <c r="I334" s="106"/>
      <c r="J334" s="106"/>
      <c r="K334" s="106"/>
      <c r="L334" s="106"/>
      <c r="M334" s="106"/>
      <c r="N334" s="106"/>
      <c r="O334" s="106"/>
      <c r="P334" s="106"/>
      <c r="Q334" s="106">
        <v>5</v>
      </c>
      <c r="R334" s="106"/>
      <c r="S334" s="106"/>
      <c r="T334" s="106"/>
      <c r="U334" s="106"/>
      <c r="V334" s="106"/>
      <c r="W334" s="106" t="s">
        <v>42</v>
      </c>
      <c r="X334" s="106">
        <v>0</v>
      </c>
      <c r="Y334" s="106">
        <v>5</v>
      </c>
      <c r="Z334" s="106">
        <f>X334+Y334*80/280</f>
        <v>1.42857142857143</v>
      </c>
      <c r="AA334" s="106" t="s">
        <v>53</v>
      </c>
      <c r="AB334" s="315" t="s">
        <v>53</v>
      </c>
      <c r="AC334" s="106" t="s">
        <v>53</v>
      </c>
      <c r="AD334" s="106" t="s">
        <v>59</v>
      </c>
      <c r="AE334" s="106" t="s">
        <v>53</v>
      </c>
      <c r="AF334" s="106" t="s">
        <v>53</v>
      </c>
      <c r="AG334" s="126"/>
    </row>
    <row r="335" ht="14.4" customHeight="1" spans="1:33">
      <c r="A335" s="108"/>
      <c r="B335" s="126">
        <v>29</v>
      </c>
      <c r="C335" s="106" t="s">
        <v>776</v>
      </c>
      <c r="D335" s="109">
        <v>22351359</v>
      </c>
      <c r="E335" s="106" t="s">
        <v>40</v>
      </c>
      <c r="F335" s="106">
        <v>0</v>
      </c>
      <c r="G335" s="106"/>
      <c r="H335" s="106"/>
      <c r="I335" s="106"/>
      <c r="J335" s="106"/>
      <c r="K335" s="106"/>
      <c r="L335" s="106"/>
      <c r="M335" s="106"/>
      <c r="N335" s="106"/>
      <c r="O335" s="106"/>
      <c r="P335" s="106"/>
      <c r="Q335" s="106"/>
      <c r="R335" s="106"/>
      <c r="S335" s="106"/>
      <c r="T335" s="106"/>
      <c r="U335" s="106"/>
      <c r="V335" s="106"/>
      <c r="W335" s="106" t="s">
        <v>42</v>
      </c>
      <c r="X335" s="106">
        <v>0</v>
      </c>
      <c r="Y335" s="106">
        <v>0</v>
      </c>
      <c r="Z335" s="106">
        <v>0</v>
      </c>
      <c r="AA335" s="106" t="s">
        <v>53</v>
      </c>
      <c r="AB335" s="315" t="s">
        <v>53</v>
      </c>
      <c r="AC335" s="106" t="s">
        <v>53</v>
      </c>
      <c r="AD335" s="106" t="s">
        <v>59</v>
      </c>
      <c r="AE335" s="106" t="s">
        <v>53</v>
      </c>
      <c r="AF335" s="106" t="s">
        <v>53</v>
      </c>
      <c r="AG335" s="126"/>
    </row>
    <row r="336" ht="14.4" customHeight="1" spans="1:33">
      <c r="A336" s="108"/>
      <c r="B336" s="126">
        <v>30</v>
      </c>
      <c r="C336" s="106" t="s">
        <v>777</v>
      </c>
      <c r="D336" s="109" t="s">
        <v>778</v>
      </c>
      <c r="E336" s="106" t="s">
        <v>71</v>
      </c>
      <c r="F336" s="106">
        <v>0</v>
      </c>
      <c r="G336" s="106"/>
      <c r="H336" s="106"/>
      <c r="I336" s="106"/>
      <c r="J336" s="106"/>
      <c r="K336" s="106"/>
      <c r="L336" s="106"/>
      <c r="M336" s="106"/>
      <c r="N336" s="106"/>
      <c r="O336" s="106"/>
      <c r="P336" s="106"/>
      <c r="Q336" s="106">
        <v>0</v>
      </c>
      <c r="R336" s="106">
        <v>0</v>
      </c>
      <c r="S336" s="106">
        <v>0</v>
      </c>
      <c r="T336" s="106">
        <v>0</v>
      </c>
      <c r="U336" s="106">
        <v>0</v>
      </c>
      <c r="V336" s="106" t="s">
        <v>458</v>
      </c>
      <c r="W336" s="106" t="s">
        <v>42</v>
      </c>
      <c r="X336" s="106">
        <v>0</v>
      </c>
      <c r="Y336" s="106">
        <v>0</v>
      </c>
      <c r="Z336" s="106">
        <v>0</v>
      </c>
      <c r="AA336" s="106" t="s">
        <v>53</v>
      </c>
      <c r="AB336" s="315" t="s">
        <v>53</v>
      </c>
      <c r="AC336" s="106" t="s">
        <v>53</v>
      </c>
      <c r="AD336" s="106" t="s">
        <v>59</v>
      </c>
      <c r="AE336" s="106" t="s">
        <v>53</v>
      </c>
      <c r="AF336" s="106" t="s">
        <v>53</v>
      </c>
      <c r="AG336" s="126"/>
    </row>
    <row r="337" ht="14.4" customHeight="1" spans="1:33">
      <c r="A337" s="108"/>
      <c r="B337" s="126">
        <v>31</v>
      </c>
      <c r="C337" s="106" t="s">
        <v>779</v>
      </c>
      <c r="D337" s="109">
        <v>22351348</v>
      </c>
      <c r="E337" s="106" t="s">
        <v>63</v>
      </c>
      <c r="F337" s="106">
        <v>0</v>
      </c>
      <c r="G337" s="106"/>
      <c r="H337" s="106"/>
      <c r="I337" s="106"/>
      <c r="J337" s="106"/>
      <c r="K337" s="106"/>
      <c r="L337" s="106"/>
      <c r="M337" s="106"/>
      <c r="N337" s="106"/>
      <c r="O337" s="106"/>
      <c r="P337" s="106"/>
      <c r="Q337" s="106">
        <v>0</v>
      </c>
      <c r="R337" s="106">
        <v>0</v>
      </c>
      <c r="S337" s="106">
        <v>0</v>
      </c>
      <c r="T337" s="106">
        <v>0</v>
      </c>
      <c r="U337" s="106">
        <v>0</v>
      </c>
      <c r="V337" s="106">
        <v>0</v>
      </c>
      <c r="W337" s="106" t="s">
        <v>42</v>
      </c>
      <c r="X337" s="106">
        <v>0</v>
      </c>
      <c r="Y337" s="106">
        <v>0</v>
      </c>
      <c r="Z337" s="106">
        <v>0</v>
      </c>
      <c r="AA337" s="106" t="s">
        <v>53</v>
      </c>
      <c r="AB337" s="315" t="s">
        <v>53</v>
      </c>
      <c r="AC337" s="106" t="s">
        <v>53</v>
      </c>
      <c r="AD337" s="106" t="s">
        <v>59</v>
      </c>
      <c r="AE337" s="106" t="s">
        <v>53</v>
      </c>
      <c r="AF337" s="106" t="s">
        <v>53</v>
      </c>
      <c r="AG337" s="126"/>
    </row>
    <row r="338" ht="14.4" customHeight="1" spans="1:33">
      <c r="A338" s="108"/>
      <c r="B338" s="126">
        <v>32</v>
      </c>
      <c r="C338" s="106" t="s">
        <v>780</v>
      </c>
      <c r="D338" s="109" t="s">
        <v>781</v>
      </c>
      <c r="E338" s="106" t="s">
        <v>40</v>
      </c>
      <c r="F338" s="106"/>
      <c r="G338" s="106"/>
      <c r="H338" s="106"/>
      <c r="I338" s="106"/>
      <c r="J338" s="106"/>
      <c r="K338" s="106"/>
      <c r="L338" s="106"/>
      <c r="M338" s="106"/>
      <c r="N338" s="106"/>
      <c r="O338" s="106"/>
      <c r="P338" s="106"/>
      <c r="Q338" s="106"/>
      <c r="R338" s="106"/>
      <c r="S338" s="106"/>
      <c r="T338" s="106"/>
      <c r="U338" s="106"/>
      <c r="V338" s="106"/>
      <c r="W338" s="106" t="s">
        <v>42</v>
      </c>
      <c r="X338" s="106">
        <v>0</v>
      </c>
      <c r="Y338" s="106">
        <v>0</v>
      </c>
      <c r="Z338" s="106">
        <v>0</v>
      </c>
      <c r="AA338" s="106" t="s">
        <v>53</v>
      </c>
      <c r="AB338" s="315" t="s">
        <v>53</v>
      </c>
      <c r="AC338" s="106" t="s">
        <v>53</v>
      </c>
      <c r="AD338" s="106" t="s">
        <v>59</v>
      </c>
      <c r="AE338" s="106" t="s">
        <v>53</v>
      </c>
      <c r="AF338" s="106" t="s">
        <v>53</v>
      </c>
      <c r="AG338" s="126"/>
    </row>
    <row r="339" ht="14.4" customHeight="1" spans="1:33">
      <c r="A339" s="108"/>
      <c r="B339" s="126">
        <v>33</v>
      </c>
      <c r="C339" s="106" t="s">
        <v>782</v>
      </c>
      <c r="D339" s="109" t="s">
        <v>783</v>
      </c>
      <c r="E339" s="106" t="s">
        <v>63</v>
      </c>
      <c r="F339" s="106"/>
      <c r="G339" s="106"/>
      <c r="H339" s="106"/>
      <c r="I339" s="106"/>
      <c r="J339" s="106"/>
      <c r="K339" s="106"/>
      <c r="L339" s="106"/>
      <c r="M339" s="106"/>
      <c r="N339" s="106"/>
      <c r="O339" s="106"/>
      <c r="P339" s="106"/>
      <c r="Q339" s="106"/>
      <c r="R339" s="106"/>
      <c r="S339" s="106"/>
      <c r="T339" s="106"/>
      <c r="U339" s="106"/>
      <c r="V339" s="106"/>
      <c r="W339" s="106" t="s">
        <v>42</v>
      </c>
      <c r="X339" s="106">
        <v>0</v>
      </c>
      <c r="Y339" s="106"/>
      <c r="Z339" s="106">
        <v>0</v>
      </c>
      <c r="AA339" s="106" t="s">
        <v>53</v>
      </c>
      <c r="AB339" s="315" t="s">
        <v>53</v>
      </c>
      <c r="AC339" s="106" t="s">
        <v>53</v>
      </c>
      <c r="AD339" s="106" t="s">
        <v>59</v>
      </c>
      <c r="AE339" s="106" t="s">
        <v>53</v>
      </c>
      <c r="AF339" s="106" t="s">
        <v>53</v>
      </c>
      <c r="AG339" s="126"/>
    </row>
    <row r="340" ht="14.4" customHeight="1" spans="1:33">
      <c r="A340" s="108"/>
      <c r="B340" s="126">
        <v>34</v>
      </c>
      <c r="C340" s="106" t="s">
        <v>784</v>
      </c>
      <c r="D340" s="109" t="s">
        <v>785</v>
      </c>
      <c r="E340" s="106" t="s">
        <v>40</v>
      </c>
      <c r="F340" s="106"/>
      <c r="G340" s="106"/>
      <c r="H340" s="106"/>
      <c r="I340" s="106"/>
      <c r="J340" s="106"/>
      <c r="K340" s="106"/>
      <c r="L340" s="106"/>
      <c r="M340" s="106"/>
      <c r="N340" s="106"/>
      <c r="O340" s="106"/>
      <c r="P340" s="106"/>
      <c r="Q340" s="106"/>
      <c r="R340" s="106"/>
      <c r="S340" s="106"/>
      <c r="T340" s="106"/>
      <c r="U340" s="106"/>
      <c r="V340" s="106"/>
      <c r="W340" s="106" t="s">
        <v>42</v>
      </c>
      <c r="X340" s="106"/>
      <c r="Y340" s="106"/>
      <c r="Z340" s="106">
        <v>0</v>
      </c>
      <c r="AA340" s="106" t="s">
        <v>53</v>
      </c>
      <c r="AB340" s="315" t="s">
        <v>53</v>
      </c>
      <c r="AC340" s="106" t="s">
        <v>53</v>
      </c>
      <c r="AD340" s="106" t="s">
        <v>59</v>
      </c>
      <c r="AE340" s="106" t="s">
        <v>53</v>
      </c>
      <c r="AF340" s="106" t="s">
        <v>53</v>
      </c>
      <c r="AG340" s="126"/>
    </row>
    <row r="341" ht="14.4" customHeight="1" spans="1:33">
      <c r="A341" s="123"/>
      <c r="B341" s="126">
        <v>35</v>
      </c>
      <c r="C341" s="106" t="s">
        <v>786</v>
      </c>
      <c r="D341" s="109">
        <v>22351363</v>
      </c>
      <c r="E341" s="106" t="s">
        <v>48</v>
      </c>
      <c r="F341" s="106">
        <v>0</v>
      </c>
      <c r="G341" s="106"/>
      <c r="H341" s="106"/>
      <c r="I341" s="106"/>
      <c r="J341" s="106"/>
      <c r="K341" s="106"/>
      <c r="L341" s="106"/>
      <c r="M341" s="106"/>
      <c r="N341" s="106"/>
      <c r="O341" s="106"/>
      <c r="P341" s="106"/>
      <c r="Q341" s="106">
        <v>0</v>
      </c>
      <c r="R341" s="106">
        <v>0</v>
      </c>
      <c r="S341" s="106">
        <v>0</v>
      </c>
      <c r="T341" s="106">
        <v>0</v>
      </c>
      <c r="U341" s="106">
        <v>0</v>
      </c>
      <c r="V341" s="106">
        <v>0</v>
      </c>
      <c r="W341" s="106" t="s">
        <v>42</v>
      </c>
      <c r="X341" s="106">
        <v>0</v>
      </c>
      <c r="Y341" s="106">
        <v>0</v>
      </c>
      <c r="Z341" s="106"/>
      <c r="AA341" s="106" t="s">
        <v>53</v>
      </c>
      <c r="AB341" s="315" t="s">
        <v>53</v>
      </c>
      <c r="AC341" s="106" t="s">
        <v>53</v>
      </c>
      <c r="AD341" s="106" t="s">
        <v>59</v>
      </c>
      <c r="AE341" s="106" t="s">
        <v>53</v>
      </c>
      <c r="AF341" s="106" t="s">
        <v>53</v>
      </c>
      <c r="AG341" s="126"/>
    </row>
  </sheetData>
  <mergeCells count="28">
    <mergeCell ref="A1:AG1"/>
    <mergeCell ref="F2:P2"/>
    <mergeCell ref="Q2:V2"/>
    <mergeCell ref="W2:Z2"/>
    <mergeCell ref="A2:A3"/>
    <mergeCell ref="A4:A33"/>
    <mergeCell ref="A34:A64"/>
    <mergeCell ref="A65:A93"/>
    <mergeCell ref="A94:A119"/>
    <mergeCell ref="A120:A150"/>
    <mergeCell ref="A151:A176"/>
    <mergeCell ref="A177:A209"/>
    <mergeCell ref="A210:A245"/>
    <mergeCell ref="A246:A276"/>
    <mergeCell ref="A277:A306"/>
    <mergeCell ref="A307:A341"/>
    <mergeCell ref="B2:B3"/>
    <mergeCell ref="C2:C3"/>
    <mergeCell ref="D2:D3"/>
    <mergeCell ref="E2:E3"/>
    <mergeCell ref="AA2:AA3"/>
    <mergeCell ref="AB2:AB3"/>
    <mergeCell ref="AC2:AC3"/>
    <mergeCell ref="AD2:AD3"/>
    <mergeCell ref="AE2:AE3"/>
    <mergeCell ref="AF2:AF3"/>
    <mergeCell ref="AG2:AG3"/>
    <mergeCell ref="AG30:AG3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G374"/>
  <sheetViews>
    <sheetView tabSelected="1" zoomScale="55" zoomScaleNormal="55" workbookViewId="0">
      <pane ySplit="3" topLeftCell="A10" activePane="bottomLeft" state="frozen"/>
      <selection/>
      <selection pane="bottomLeft" activeCell="B50" sqref="$A50:$XFD50"/>
    </sheetView>
  </sheetViews>
  <sheetFormatPr defaultColWidth="9" defaultRowHeight="14.4" customHeight="1"/>
  <cols>
    <col min="2" max="2" width="9" style="271"/>
    <col min="4" max="4" width="9.66153846153846" style="10"/>
    <col min="6" max="6" width="15.2384615384615" style="10" customWidth="1"/>
    <col min="8" max="8" width="10.8307692307692" style="10" customWidth="1"/>
    <col min="9" max="9" width="11" style="10" customWidth="1"/>
    <col min="24" max="24" width="13" style="10"/>
    <col min="26" max="26" width="13" style="10"/>
  </cols>
  <sheetData>
    <row r="1" ht="20" customHeight="1" spans="1:33">
      <c r="A1" s="12" t="s">
        <v>171</v>
      </c>
      <c r="B1" s="27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ht="15.6" customHeight="1" spans="1:33">
      <c r="A2" s="273" t="s">
        <v>0</v>
      </c>
      <c r="B2" s="274" t="s">
        <v>1</v>
      </c>
      <c r="C2" s="273" t="s">
        <v>2</v>
      </c>
      <c r="D2" s="273" t="s">
        <v>3</v>
      </c>
      <c r="E2" s="273" t="s">
        <v>5</v>
      </c>
      <c r="F2" s="275" t="s">
        <v>6</v>
      </c>
      <c r="G2" s="275"/>
      <c r="H2" s="275"/>
      <c r="I2" s="275"/>
      <c r="J2" s="275"/>
      <c r="K2" s="275"/>
      <c r="L2" s="275"/>
      <c r="M2" s="275"/>
      <c r="N2" s="275"/>
      <c r="O2" s="275"/>
      <c r="P2" s="275"/>
      <c r="Q2" s="284" t="s">
        <v>7</v>
      </c>
      <c r="R2" s="284"/>
      <c r="S2" s="284"/>
      <c r="T2" s="284"/>
      <c r="U2" s="284"/>
      <c r="V2" s="284"/>
      <c r="W2" s="284" t="s">
        <v>8</v>
      </c>
      <c r="X2" s="284"/>
      <c r="Y2" s="284"/>
      <c r="Z2" s="284"/>
      <c r="AA2" s="273" t="s">
        <v>9</v>
      </c>
      <c r="AB2" s="273" t="s">
        <v>10</v>
      </c>
      <c r="AC2" s="273"/>
      <c r="AD2" s="273" t="s">
        <v>11</v>
      </c>
      <c r="AE2" s="273" t="s">
        <v>12</v>
      </c>
      <c r="AF2" s="273" t="s">
        <v>13</v>
      </c>
      <c r="AG2" s="273" t="s">
        <v>36</v>
      </c>
    </row>
    <row r="3" ht="86" customHeight="1" spans="1:33">
      <c r="A3" s="50"/>
      <c r="B3" s="274"/>
      <c r="C3" s="273"/>
      <c r="D3" s="273"/>
      <c r="E3" s="273"/>
      <c r="F3" s="273" t="s">
        <v>14</v>
      </c>
      <c r="G3" s="276" t="s">
        <v>15</v>
      </c>
      <c r="H3" s="276" t="s">
        <v>16</v>
      </c>
      <c r="I3" s="276" t="s">
        <v>17</v>
      </c>
      <c r="J3" s="276" t="s">
        <v>18</v>
      </c>
      <c r="K3" s="276" t="s">
        <v>19</v>
      </c>
      <c r="L3" s="276" t="s">
        <v>20</v>
      </c>
      <c r="M3" s="273" t="s">
        <v>21</v>
      </c>
      <c r="N3" s="273" t="s">
        <v>22</v>
      </c>
      <c r="O3" s="273" t="s">
        <v>23</v>
      </c>
      <c r="P3" s="273" t="s">
        <v>24</v>
      </c>
      <c r="Q3" s="273" t="s">
        <v>25</v>
      </c>
      <c r="R3" s="273" t="s">
        <v>26</v>
      </c>
      <c r="S3" s="273" t="s">
        <v>27</v>
      </c>
      <c r="T3" s="273" t="s">
        <v>28</v>
      </c>
      <c r="U3" s="273" t="s">
        <v>29</v>
      </c>
      <c r="V3" s="273" t="s">
        <v>30</v>
      </c>
      <c r="W3" s="273" t="s">
        <v>31</v>
      </c>
      <c r="X3" s="273" t="s">
        <v>32</v>
      </c>
      <c r="Y3" s="273" t="s">
        <v>33</v>
      </c>
      <c r="Z3" s="273" t="s">
        <v>34</v>
      </c>
      <c r="AA3" s="273"/>
      <c r="AB3" s="273"/>
      <c r="AC3" s="273" t="s">
        <v>35</v>
      </c>
      <c r="AD3" s="273"/>
      <c r="AE3" s="273"/>
      <c r="AF3" s="273"/>
      <c r="AG3" s="273"/>
    </row>
    <row r="4" s="270" customFormat="1" customHeight="1" spans="1:33">
      <c r="A4" s="277" t="s">
        <v>787</v>
      </c>
      <c r="B4" s="278">
        <v>1</v>
      </c>
      <c r="C4" s="277" t="s">
        <v>788</v>
      </c>
      <c r="D4" s="279">
        <v>22451167</v>
      </c>
      <c r="E4" s="277" t="s">
        <v>63</v>
      </c>
      <c r="F4" s="280">
        <v>186.0194175</v>
      </c>
      <c r="G4" s="277"/>
      <c r="H4" s="277"/>
      <c r="I4" s="277"/>
      <c r="J4" s="277"/>
      <c r="K4" s="277"/>
      <c r="L4" s="277"/>
      <c r="M4" s="277"/>
      <c r="N4" s="277"/>
      <c r="O4" s="277"/>
      <c r="P4" s="277"/>
      <c r="Q4" s="277">
        <v>30</v>
      </c>
      <c r="R4" s="277"/>
      <c r="S4" s="277">
        <v>20</v>
      </c>
      <c r="T4" s="277">
        <v>0.5</v>
      </c>
      <c r="U4" s="277">
        <v>30</v>
      </c>
      <c r="V4" s="277">
        <v>6</v>
      </c>
      <c r="W4" s="277" t="s">
        <v>42</v>
      </c>
      <c r="X4" s="280">
        <f t="shared" ref="X4:X34" si="0">SUM(F4:P4)</f>
        <v>186.0194175</v>
      </c>
      <c r="Y4" s="277">
        <f t="shared" ref="Y4:Y67" si="1">SUM(Q4:V4)</f>
        <v>86.5</v>
      </c>
      <c r="Z4" s="277">
        <f t="shared" ref="Z4:Z34" si="2">X4+Y4</f>
        <v>272.5194175</v>
      </c>
      <c r="AA4" s="277" t="s">
        <v>43</v>
      </c>
      <c r="AB4" s="277" t="s">
        <v>43</v>
      </c>
      <c r="AC4" s="277" t="s">
        <v>43</v>
      </c>
      <c r="AD4" s="277" t="s">
        <v>42</v>
      </c>
      <c r="AE4" s="277" t="s">
        <v>43</v>
      </c>
      <c r="AF4" s="277" t="s">
        <v>43</v>
      </c>
      <c r="AG4" s="279"/>
    </row>
    <row r="5" customHeight="1" spans="1:33">
      <c r="A5" s="106"/>
      <c r="B5" s="281">
        <v>2</v>
      </c>
      <c r="C5" s="106" t="s">
        <v>789</v>
      </c>
      <c r="D5" s="126">
        <v>22451106</v>
      </c>
      <c r="E5" s="106" t="s">
        <v>78</v>
      </c>
      <c r="F5" s="282">
        <v>187.8058252</v>
      </c>
      <c r="G5" s="106"/>
      <c r="H5" s="106"/>
      <c r="I5" s="106"/>
      <c r="J5" s="106"/>
      <c r="K5" s="106"/>
      <c r="L5" s="106"/>
      <c r="M5" s="106"/>
      <c r="N5" s="106"/>
      <c r="O5" s="106"/>
      <c r="P5" s="106"/>
      <c r="Q5" s="106">
        <v>30</v>
      </c>
      <c r="R5" s="106"/>
      <c r="S5" s="106">
        <v>20</v>
      </c>
      <c r="T5" s="106">
        <v>0.5</v>
      </c>
      <c r="U5" s="106">
        <v>30</v>
      </c>
      <c r="V5" s="106">
        <v>3</v>
      </c>
      <c r="W5" s="106" t="s">
        <v>42</v>
      </c>
      <c r="X5" s="282">
        <f t="shared" si="0"/>
        <v>187.8058252</v>
      </c>
      <c r="Y5" s="106">
        <f t="shared" si="1"/>
        <v>83.5</v>
      </c>
      <c r="Z5" s="106">
        <f t="shared" si="2"/>
        <v>271.3058252</v>
      </c>
      <c r="AA5" s="106" t="s">
        <v>43</v>
      </c>
      <c r="AB5" s="106" t="s">
        <v>43</v>
      </c>
      <c r="AC5" s="106" t="s">
        <v>43</v>
      </c>
      <c r="AD5" s="106" t="s">
        <v>42</v>
      </c>
      <c r="AE5" s="106" t="s">
        <v>43</v>
      </c>
      <c r="AF5" s="106" t="s">
        <v>43</v>
      </c>
      <c r="AG5" s="126"/>
    </row>
    <row r="6" customHeight="1" spans="1:33">
      <c r="A6" s="106"/>
      <c r="B6" s="281">
        <v>3</v>
      </c>
      <c r="C6" s="106" t="s">
        <v>790</v>
      </c>
      <c r="D6" s="126">
        <v>22451159</v>
      </c>
      <c r="E6" s="106" t="s">
        <v>40</v>
      </c>
      <c r="F6" s="282">
        <v>186.9320388</v>
      </c>
      <c r="G6" s="106"/>
      <c r="H6" s="106"/>
      <c r="I6" s="106"/>
      <c r="J6" s="106"/>
      <c r="K6" s="106"/>
      <c r="L6" s="106"/>
      <c r="M6" s="106"/>
      <c r="N6" s="106"/>
      <c r="O6" s="106"/>
      <c r="P6" s="106"/>
      <c r="Q6" s="106">
        <v>30</v>
      </c>
      <c r="R6" s="106"/>
      <c r="S6" s="106">
        <v>20</v>
      </c>
      <c r="T6" s="106">
        <v>0.5</v>
      </c>
      <c r="U6" s="106">
        <v>30</v>
      </c>
      <c r="V6" s="106">
        <v>2</v>
      </c>
      <c r="W6" s="106" t="s">
        <v>42</v>
      </c>
      <c r="X6" s="282">
        <f t="shared" si="0"/>
        <v>186.9320388</v>
      </c>
      <c r="Y6" s="106">
        <f t="shared" si="1"/>
        <v>82.5</v>
      </c>
      <c r="Z6" s="106">
        <f t="shared" si="2"/>
        <v>269.4320388</v>
      </c>
      <c r="AA6" s="106" t="s">
        <v>43</v>
      </c>
      <c r="AB6" s="106" t="s">
        <v>43</v>
      </c>
      <c r="AC6" s="106" t="s">
        <v>43</v>
      </c>
      <c r="AD6" s="106" t="s">
        <v>42</v>
      </c>
      <c r="AE6" s="106" t="s">
        <v>43</v>
      </c>
      <c r="AF6" s="106" t="s">
        <v>43</v>
      </c>
      <c r="AG6" s="126"/>
    </row>
    <row r="7" s="270" customFormat="1" customHeight="1" spans="1:33">
      <c r="A7" s="277"/>
      <c r="B7" s="278">
        <v>4</v>
      </c>
      <c r="C7" s="277" t="s">
        <v>791</v>
      </c>
      <c r="D7" s="279">
        <v>22451031</v>
      </c>
      <c r="E7" s="277" t="s">
        <v>40</v>
      </c>
      <c r="F7" s="280">
        <v>180.3106796</v>
      </c>
      <c r="G7" s="277"/>
      <c r="H7" s="277"/>
      <c r="I7" s="277"/>
      <c r="J7" s="277"/>
      <c r="K7" s="277"/>
      <c r="L7" s="277"/>
      <c r="M7" s="277"/>
      <c r="N7" s="277"/>
      <c r="O7" s="277">
        <v>1.23</v>
      </c>
      <c r="P7" s="277"/>
      <c r="Q7" s="277">
        <v>30</v>
      </c>
      <c r="R7" s="277"/>
      <c r="S7" s="277">
        <v>20</v>
      </c>
      <c r="T7" s="277">
        <v>0.5</v>
      </c>
      <c r="U7" s="277">
        <v>30</v>
      </c>
      <c r="V7" s="277">
        <v>6</v>
      </c>
      <c r="W7" s="277" t="s">
        <v>42</v>
      </c>
      <c r="X7" s="280">
        <f t="shared" si="0"/>
        <v>181.5406796</v>
      </c>
      <c r="Y7" s="277">
        <f t="shared" si="1"/>
        <v>86.5</v>
      </c>
      <c r="Z7" s="277">
        <f t="shared" si="2"/>
        <v>268.0406796</v>
      </c>
      <c r="AA7" s="277" t="s">
        <v>43</v>
      </c>
      <c r="AB7" s="277" t="s">
        <v>43</v>
      </c>
      <c r="AC7" s="277" t="s">
        <v>43</v>
      </c>
      <c r="AD7" s="277" t="s">
        <v>42</v>
      </c>
      <c r="AE7" s="277" t="s">
        <v>43</v>
      </c>
      <c r="AF7" s="277" t="s">
        <v>43</v>
      </c>
      <c r="AG7" s="279"/>
    </row>
    <row r="8" customHeight="1" spans="1:33">
      <c r="A8" s="106"/>
      <c r="B8" s="281">
        <v>5</v>
      </c>
      <c r="C8" s="106" t="s">
        <v>792</v>
      </c>
      <c r="D8" s="126">
        <v>22451131</v>
      </c>
      <c r="E8" s="106" t="s">
        <v>78</v>
      </c>
      <c r="F8" s="282">
        <v>177.7864078</v>
      </c>
      <c r="G8" s="106"/>
      <c r="H8" s="106"/>
      <c r="I8" s="106"/>
      <c r="J8" s="106"/>
      <c r="K8" s="106"/>
      <c r="L8" s="106"/>
      <c r="M8" s="106"/>
      <c r="N8" s="106"/>
      <c r="O8" s="106"/>
      <c r="P8" s="106"/>
      <c r="Q8" s="106">
        <v>30</v>
      </c>
      <c r="R8" s="106"/>
      <c r="S8" s="106">
        <v>20</v>
      </c>
      <c r="T8" s="106">
        <v>0.5</v>
      </c>
      <c r="U8" s="106">
        <v>30</v>
      </c>
      <c r="V8" s="106">
        <v>6</v>
      </c>
      <c r="W8" s="106" t="s">
        <v>42</v>
      </c>
      <c r="X8" s="282">
        <f t="shared" si="0"/>
        <v>177.7864078</v>
      </c>
      <c r="Y8" s="106">
        <f t="shared" si="1"/>
        <v>86.5</v>
      </c>
      <c r="Z8" s="106">
        <f t="shared" si="2"/>
        <v>264.2864078</v>
      </c>
      <c r="AA8" s="106" t="s">
        <v>53</v>
      </c>
      <c r="AB8" s="106" t="s">
        <v>43</v>
      </c>
      <c r="AC8" s="106" t="s">
        <v>43</v>
      </c>
      <c r="AD8" s="106" t="s">
        <v>42</v>
      </c>
      <c r="AE8" s="106" t="s">
        <v>43</v>
      </c>
      <c r="AF8" s="106" t="s">
        <v>53</v>
      </c>
      <c r="AG8" s="126"/>
    </row>
    <row r="9" customHeight="1" spans="1:33">
      <c r="A9" s="106"/>
      <c r="B9" s="281">
        <v>6</v>
      </c>
      <c r="C9" s="106" t="s">
        <v>793</v>
      </c>
      <c r="D9" s="126">
        <v>22451040</v>
      </c>
      <c r="E9" s="106" t="s">
        <v>40</v>
      </c>
      <c r="F9" s="282">
        <v>180.3106796</v>
      </c>
      <c r="G9" s="106"/>
      <c r="H9" s="106"/>
      <c r="I9" s="106"/>
      <c r="J9" s="106"/>
      <c r="K9" s="106"/>
      <c r="L9" s="106"/>
      <c r="M9" s="106"/>
      <c r="N9" s="106"/>
      <c r="O9" s="106"/>
      <c r="P9" s="106"/>
      <c r="Q9" s="106">
        <v>27.5</v>
      </c>
      <c r="R9" s="106"/>
      <c r="S9" s="106">
        <v>20</v>
      </c>
      <c r="T9" s="106">
        <v>0.5</v>
      </c>
      <c r="U9" s="106">
        <v>30</v>
      </c>
      <c r="V9" s="106"/>
      <c r="W9" s="106" t="s">
        <v>42</v>
      </c>
      <c r="X9" s="282">
        <f t="shared" si="0"/>
        <v>180.3106796</v>
      </c>
      <c r="Y9" s="106">
        <f t="shared" si="1"/>
        <v>78</v>
      </c>
      <c r="Z9" s="106">
        <f t="shared" si="2"/>
        <v>258.3106796</v>
      </c>
      <c r="AA9" s="106" t="s">
        <v>43</v>
      </c>
      <c r="AB9" s="106" t="s">
        <v>43</v>
      </c>
      <c r="AC9" s="106" t="s">
        <v>43</v>
      </c>
      <c r="AD9" s="106" t="s">
        <v>42</v>
      </c>
      <c r="AE9" s="106" t="s">
        <v>43</v>
      </c>
      <c r="AF9" s="106" t="s">
        <v>43</v>
      </c>
      <c r="AG9" s="126"/>
    </row>
    <row r="10" customHeight="1" spans="1:33">
      <c r="A10" s="106"/>
      <c r="B10" s="281">
        <v>7</v>
      </c>
      <c r="C10" s="106" t="s">
        <v>794</v>
      </c>
      <c r="D10" s="126">
        <v>22451100</v>
      </c>
      <c r="E10" s="106" t="s">
        <v>78</v>
      </c>
      <c r="F10" s="282">
        <v>178.368932</v>
      </c>
      <c r="G10" s="106"/>
      <c r="H10" s="106"/>
      <c r="I10" s="106"/>
      <c r="J10" s="106"/>
      <c r="K10" s="106"/>
      <c r="L10" s="106"/>
      <c r="M10" s="106"/>
      <c r="N10" s="106"/>
      <c r="O10" s="106"/>
      <c r="P10" s="106"/>
      <c r="Q10" s="106">
        <v>30</v>
      </c>
      <c r="R10" s="106">
        <v>1</v>
      </c>
      <c r="S10" s="106">
        <v>10</v>
      </c>
      <c r="T10" s="106">
        <v>0.5</v>
      </c>
      <c r="U10" s="106">
        <v>30</v>
      </c>
      <c r="V10" s="106">
        <v>2</v>
      </c>
      <c r="W10" s="106" t="s">
        <v>42</v>
      </c>
      <c r="X10" s="282">
        <f t="shared" si="0"/>
        <v>178.368932</v>
      </c>
      <c r="Y10" s="106">
        <f t="shared" si="1"/>
        <v>73.5</v>
      </c>
      <c r="Z10" s="106">
        <f t="shared" si="2"/>
        <v>251.868932</v>
      </c>
      <c r="AA10" s="106" t="s">
        <v>53</v>
      </c>
      <c r="AB10" s="106" t="s">
        <v>43</v>
      </c>
      <c r="AC10" s="106" t="s">
        <v>43</v>
      </c>
      <c r="AD10" s="106" t="s">
        <v>42</v>
      </c>
      <c r="AE10" s="106" t="s">
        <v>43</v>
      </c>
      <c r="AF10" s="106" t="s">
        <v>53</v>
      </c>
      <c r="AG10" s="126"/>
    </row>
    <row r="11" customHeight="1" spans="1:33">
      <c r="A11" s="106"/>
      <c r="B11" s="281">
        <v>8</v>
      </c>
      <c r="C11" s="106" t="s">
        <v>795</v>
      </c>
      <c r="D11" s="126">
        <v>22451157</v>
      </c>
      <c r="E11" s="106" t="s">
        <v>40</v>
      </c>
      <c r="F11" s="282">
        <v>181.5533981</v>
      </c>
      <c r="G11" s="106"/>
      <c r="H11" s="106"/>
      <c r="I11" s="106"/>
      <c r="J11" s="106"/>
      <c r="K11" s="106"/>
      <c r="L11" s="106"/>
      <c r="M11" s="106"/>
      <c r="N11" s="106"/>
      <c r="O11" s="106"/>
      <c r="P11" s="106"/>
      <c r="Q11" s="106">
        <v>30</v>
      </c>
      <c r="R11" s="106"/>
      <c r="S11" s="106">
        <v>20</v>
      </c>
      <c r="T11" s="106">
        <v>0.5</v>
      </c>
      <c r="U11" s="106">
        <v>19</v>
      </c>
      <c r="V11" s="106"/>
      <c r="W11" s="106" t="s">
        <v>42</v>
      </c>
      <c r="X11" s="282">
        <f t="shared" si="0"/>
        <v>181.5533981</v>
      </c>
      <c r="Y11" s="106">
        <f t="shared" si="1"/>
        <v>69.5</v>
      </c>
      <c r="Z11" s="106">
        <f t="shared" si="2"/>
        <v>251.0533981</v>
      </c>
      <c r="AA11" s="106" t="s">
        <v>43</v>
      </c>
      <c r="AB11" s="106" t="s">
        <v>43</v>
      </c>
      <c r="AC11" s="106" t="s">
        <v>43</v>
      </c>
      <c r="AD11" s="106" t="s">
        <v>42</v>
      </c>
      <c r="AE11" s="106" t="s">
        <v>43</v>
      </c>
      <c r="AF11" s="106" t="s">
        <v>43</v>
      </c>
      <c r="AG11" s="126"/>
    </row>
    <row r="12" customHeight="1" spans="1:33">
      <c r="A12" s="106"/>
      <c r="B12" s="281">
        <v>9</v>
      </c>
      <c r="C12" s="106" t="s">
        <v>796</v>
      </c>
      <c r="D12" s="126">
        <v>22451103</v>
      </c>
      <c r="E12" s="106" t="s">
        <v>78</v>
      </c>
      <c r="F12" s="282">
        <v>172.8737864</v>
      </c>
      <c r="G12" s="106"/>
      <c r="H12" s="106">
        <v>10</v>
      </c>
      <c r="I12" s="106"/>
      <c r="J12" s="106"/>
      <c r="K12" s="106"/>
      <c r="L12" s="106"/>
      <c r="M12" s="106"/>
      <c r="N12" s="106"/>
      <c r="O12" s="106"/>
      <c r="P12" s="106"/>
      <c r="Q12" s="106">
        <v>30</v>
      </c>
      <c r="R12" s="106"/>
      <c r="S12" s="106">
        <v>10</v>
      </c>
      <c r="T12" s="106"/>
      <c r="U12" s="106">
        <v>7.5</v>
      </c>
      <c r="V12" s="106">
        <v>3</v>
      </c>
      <c r="W12" s="106" t="s">
        <v>42</v>
      </c>
      <c r="X12" s="282">
        <f t="shared" si="0"/>
        <v>182.8737864</v>
      </c>
      <c r="Y12" s="106">
        <f t="shared" si="1"/>
        <v>50.5</v>
      </c>
      <c r="Z12" s="106">
        <f t="shared" si="2"/>
        <v>233.3737864</v>
      </c>
      <c r="AA12" s="106" t="s">
        <v>43</v>
      </c>
      <c r="AB12" s="106" t="s">
        <v>43</v>
      </c>
      <c r="AC12" s="106" t="s">
        <v>43</v>
      </c>
      <c r="AD12" s="106" t="s">
        <v>42</v>
      </c>
      <c r="AE12" s="106" t="s">
        <v>43</v>
      </c>
      <c r="AF12" s="106" t="s">
        <v>43</v>
      </c>
      <c r="AG12" s="126"/>
    </row>
    <row r="13" customHeight="1" spans="1:33">
      <c r="A13" s="106"/>
      <c r="B13" s="281">
        <v>10</v>
      </c>
      <c r="C13" s="106" t="s">
        <v>797</v>
      </c>
      <c r="D13" s="126">
        <v>22451307</v>
      </c>
      <c r="E13" s="106" t="s">
        <v>40</v>
      </c>
      <c r="F13" s="282">
        <v>174.3300971</v>
      </c>
      <c r="G13" s="106"/>
      <c r="H13" s="106"/>
      <c r="I13" s="106"/>
      <c r="J13" s="106"/>
      <c r="K13" s="106"/>
      <c r="L13" s="106"/>
      <c r="M13" s="106"/>
      <c r="N13" s="106"/>
      <c r="O13" s="106"/>
      <c r="P13" s="106"/>
      <c r="Q13" s="106">
        <v>7.5</v>
      </c>
      <c r="R13" s="106"/>
      <c r="S13" s="106">
        <v>20</v>
      </c>
      <c r="T13" s="106"/>
      <c r="U13" s="106">
        <v>30</v>
      </c>
      <c r="V13" s="106"/>
      <c r="W13" s="106" t="s">
        <v>42</v>
      </c>
      <c r="X13" s="282">
        <f t="shared" si="0"/>
        <v>174.3300971</v>
      </c>
      <c r="Y13" s="106">
        <f t="shared" si="1"/>
        <v>57.5</v>
      </c>
      <c r="Z13" s="106">
        <f t="shared" si="2"/>
        <v>231.8300971</v>
      </c>
      <c r="AA13" s="106" t="s">
        <v>53</v>
      </c>
      <c r="AB13" s="106" t="s">
        <v>43</v>
      </c>
      <c r="AC13" s="106" t="s">
        <v>43</v>
      </c>
      <c r="AD13" s="106" t="s">
        <v>42</v>
      </c>
      <c r="AE13" s="106" t="s">
        <v>43</v>
      </c>
      <c r="AF13" s="106" t="s">
        <v>53</v>
      </c>
      <c r="AG13" s="126"/>
    </row>
    <row r="14" customHeight="1" spans="1:33">
      <c r="A14" s="106"/>
      <c r="B14" s="281">
        <v>11</v>
      </c>
      <c r="C14" s="106" t="s">
        <v>798</v>
      </c>
      <c r="D14" s="126">
        <v>22451289</v>
      </c>
      <c r="E14" s="106" t="s">
        <v>40</v>
      </c>
      <c r="F14" s="282">
        <v>172.4660194</v>
      </c>
      <c r="G14" s="106"/>
      <c r="H14" s="106"/>
      <c r="I14" s="106"/>
      <c r="J14" s="106"/>
      <c r="K14" s="106"/>
      <c r="L14" s="106"/>
      <c r="M14" s="106"/>
      <c r="N14" s="106"/>
      <c r="O14" s="106">
        <v>6.78</v>
      </c>
      <c r="P14" s="106"/>
      <c r="Q14" s="106"/>
      <c r="R14" s="106"/>
      <c r="S14" s="106">
        <v>20.5</v>
      </c>
      <c r="T14" s="106"/>
      <c r="U14" s="106">
        <v>30</v>
      </c>
      <c r="V14" s="106"/>
      <c r="W14" s="106" t="s">
        <v>42</v>
      </c>
      <c r="X14" s="282">
        <f t="shared" si="0"/>
        <v>179.2460194</v>
      </c>
      <c r="Y14" s="106">
        <f t="shared" si="1"/>
        <v>50.5</v>
      </c>
      <c r="Z14" s="106">
        <f t="shared" si="2"/>
        <v>229.7460194</v>
      </c>
      <c r="AA14" s="106" t="s">
        <v>43</v>
      </c>
      <c r="AB14" s="106" t="s">
        <v>53</v>
      </c>
      <c r="AC14" s="106" t="s">
        <v>43</v>
      </c>
      <c r="AD14" s="106" t="s">
        <v>42</v>
      </c>
      <c r="AE14" s="106" t="s">
        <v>43</v>
      </c>
      <c r="AF14" s="106" t="s">
        <v>53</v>
      </c>
      <c r="AG14" s="126"/>
    </row>
    <row r="15" customHeight="1" spans="1:33">
      <c r="A15" s="106"/>
      <c r="B15" s="281">
        <v>12</v>
      </c>
      <c r="C15" s="106" t="s">
        <v>799</v>
      </c>
      <c r="D15" s="126">
        <v>22451333</v>
      </c>
      <c r="E15" s="106" t="s">
        <v>63</v>
      </c>
      <c r="F15" s="282">
        <v>176.6213592</v>
      </c>
      <c r="G15" s="106"/>
      <c r="H15" s="106"/>
      <c r="I15" s="106"/>
      <c r="J15" s="106"/>
      <c r="K15" s="106"/>
      <c r="L15" s="106"/>
      <c r="M15" s="106"/>
      <c r="N15" s="106"/>
      <c r="O15" s="106"/>
      <c r="P15" s="106"/>
      <c r="Q15" s="106">
        <v>17.45</v>
      </c>
      <c r="R15" s="106"/>
      <c r="S15" s="106">
        <v>20</v>
      </c>
      <c r="T15" s="106">
        <v>0.5</v>
      </c>
      <c r="U15" s="106">
        <v>15</v>
      </c>
      <c r="V15" s="106"/>
      <c r="W15" s="106" t="s">
        <v>42</v>
      </c>
      <c r="X15" s="282">
        <f t="shared" si="0"/>
        <v>176.6213592</v>
      </c>
      <c r="Y15" s="106">
        <f t="shared" si="1"/>
        <v>52.95</v>
      </c>
      <c r="Z15" s="106">
        <f t="shared" si="2"/>
        <v>229.5713592</v>
      </c>
      <c r="AA15" s="106" t="s">
        <v>53</v>
      </c>
      <c r="AB15" s="106" t="s">
        <v>43</v>
      </c>
      <c r="AC15" s="106" t="s">
        <v>43</v>
      </c>
      <c r="AD15" s="106" t="s">
        <v>42</v>
      </c>
      <c r="AE15" s="106" t="s">
        <v>43</v>
      </c>
      <c r="AF15" s="106" t="s">
        <v>53</v>
      </c>
      <c r="AG15" s="126"/>
    </row>
    <row r="16" customHeight="1" spans="1:33">
      <c r="A16" s="106"/>
      <c r="B16" s="281">
        <v>13</v>
      </c>
      <c r="C16" s="106" t="s">
        <v>800</v>
      </c>
      <c r="D16" s="126">
        <v>22451125</v>
      </c>
      <c r="E16" s="106" t="s">
        <v>63</v>
      </c>
      <c r="F16" s="282">
        <v>170.2912621</v>
      </c>
      <c r="G16" s="106"/>
      <c r="H16" s="106"/>
      <c r="I16" s="106"/>
      <c r="J16" s="106"/>
      <c r="K16" s="106"/>
      <c r="L16" s="106"/>
      <c r="M16" s="106"/>
      <c r="N16" s="106"/>
      <c r="O16" s="106"/>
      <c r="P16" s="106"/>
      <c r="Q16" s="106">
        <v>30</v>
      </c>
      <c r="R16" s="106"/>
      <c r="S16" s="106">
        <v>20</v>
      </c>
      <c r="T16" s="106">
        <v>0.5</v>
      </c>
      <c r="U16" s="106">
        <v>7.5</v>
      </c>
      <c r="V16" s="106"/>
      <c r="W16" s="106" t="s">
        <v>42</v>
      </c>
      <c r="X16" s="282">
        <f t="shared" si="0"/>
        <v>170.2912621</v>
      </c>
      <c r="Y16" s="106">
        <f t="shared" si="1"/>
        <v>58</v>
      </c>
      <c r="Z16" s="106">
        <f t="shared" si="2"/>
        <v>228.2912621</v>
      </c>
      <c r="AA16" s="106" t="s">
        <v>53</v>
      </c>
      <c r="AB16" s="106" t="s">
        <v>43</v>
      </c>
      <c r="AC16" s="106" t="s">
        <v>53</v>
      </c>
      <c r="AD16" s="106" t="s">
        <v>59</v>
      </c>
      <c r="AE16" s="106" t="s">
        <v>53</v>
      </c>
      <c r="AF16" s="106" t="s">
        <v>53</v>
      </c>
      <c r="AG16" s="126"/>
    </row>
    <row r="17" customHeight="1" spans="1:33">
      <c r="A17" s="106"/>
      <c r="B17" s="281">
        <v>14</v>
      </c>
      <c r="C17" s="106" t="s">
        <v>801</v>
      </c>
      <c r="D17" s="126">
        <v>22451092</v>
      </c>
      <c r="E17" s="106" t="s">
        <v>40</v>
      </c>
      <c r="F17" s="282">
        <v>185.3786408</v>
      </c>
      <c r="G17" s="106"/>
      <c r="H17" s="106"/>
      <c r="I17" s="106"/>
      <c r="J17" s="106"/>
      <c r="K17" s="106"/>
      <c r="L17" s="106"/>
      <c r="M17" s="106"/>
      <c r="N17" s="106"/>
      <c r="O17" s="106"/>
      <c r="P17" s="106"/>
      <c r="Q17" s="106">
        <v>10</v>
      </c>
      <c r="R17" s="106"/>
      <c r="S17" s="106">
        <v>20</v>
      </c>
      <c r="T17" s="106">
        <v>0.5</v>
      </c>
      <c r="U17" s="106">
        <v>7.5</v>
      </c>
      <c r="V17" s="106"/>
      <c r="W17" s="106" t="s">
        <v>42</v>
      </c>
      <c r="X17" s="282">
        <f t="shared" si="0"/>
        <v>185.3786408</v>
      </c>
      <c r="Y17" s="106">
        <f t="shared" si="1"/>
        <v>38</v>
      </c>
      <c r="Z17" s="106">
        <f t="shared" si="2"/>
        <v>223.3786408</v>
      </c>
      <c r="AA17" s="106" t="s">
        <v>43</v>
      </c>
      <c r="AB17" s="106" t="s">
        <v>53</v>
      </c>
      <c r="AC17" s="106" t="s">
        <v>53</v>
      </c>
      <c r="AD17" s="106" t="s">
        <v>59</v>
      </c>
      <c r="AE17" s="106" t="s">
        <v>53</v>
      </c>
      <c r="AF17" s="106" t="s">
        <v>53</v>
      </c>
      <c r="AG17" s="126"/>
    </row>
    <row r="18" customHeight="1" spans="1:33">
      <c r="A18" s="106"/>
      <c r="B18" s="281">
        <v>15</v>
      </c>
      <c r="C18" s="106" t="s">
        <v>802</v>
      </c>
      <c r="D18" s="126">
        <v>22451225</v>
      </c>
      <c r="E18" s="106" t="s">
        <v>58</v>
      </c>
      <c r="F18" s="282">
        <v>172.4854369</v>
      </c>
      <c r="G18" s="106"/>
      <c r="H18" s="106"/>
      <c r="I18" s="106"/>
      <c r="J18" s="106"/>
      <c r="K18" s="106"/>
      <c r="L18" s="106"/>
      <c r="M18" s="106"/>
      <c r="N18" s="106"/>
      <c r="O18" s="106"/>
      <c r="P18" s="106"/>
      <c r="Q18" s="106">
        <v>11.25</v>
      </c>
      <c r="R18" s="106"/>
      <c r="S18" s="106">
        <v>20</v>
      </c>
      <c r="T18" s="106"/>
      <c r="U18" s="106">
        <v>15</v>
      </c>
      <c r="V18" s="106"/>
      <c r="W18" s="106" t="s">
        <v>42</v>
      </c>
      <c r="X18" s="282">
        <f t="shared" si="0"/>
        <v>172.4854369</v>
      </c>
      <c r="Y18" s="106">
        <f t="shared" si="1"/>
        <v>46.25</v>
      </c>
      <c r="Z18" s="106">
        <f t="shared" si="2"/>
        <v>218.7354369</v>
      </c>
      <c r="AA18" s="106" t="s">
        <v>53</v>
      </c>
      <c r="AB18" s="106" t="s">
        <v>53</v>
      </c>
      <c r="AC18" s="106" t="s">
        <v>53</v>
      </c>
      <c r="AD18" s="106" t="s">
        <v>59</v>
      </c>
      <c r="AE18" s="106" t="s">
        <v>53</v>
      </c>
      <c r="AF18" s="106" t="s">
        <v>53</v>
      </c>
      <c r="AG18" s="126"/>
    </row>
    <row r="19" customHeight="1" spans="1:33">
      <c r="A19" s="106"/>
      <c r="B19" s="281">
        <v>16</v>
      </c>
      <c r="C19" s="106" t="s">
        <v>803</v>
      </c>
      <c r="D19" s="126">
        <v>22451252</v>
      </c>
      <c r="E19" s="106" t="s">
        <v>40</v>
      </c>
      <c r="F19" s="282">
        <v>174.6990291</v>
      </c>
      <c r="G19" s="106"/>
      <c r="H19" s="106"/>
      <c r="I19" s="106"/>
      <c r="J19" s="106"/>
      <c r="K19" s="106"/>
      <c r="L19" s="106"/>
      <c r="M19" s="106"/>
      <c r="N19" s="106"/>
      <c r="O19" s="106"/>
      <c r="P19" s="106"/>
      <c r="Q19" s="106">
        <v>11.25</v>
      </c>
      <c r="R19" s="106"/>
      <c r="S19" s="106">
        <v>20.5</v>
      </c>
      <c r="T19" s="106"/>
      <c r="U19" s="106">
        <v>11.64</v>
      </c>
      <c r="V19" s="106"/>
      <c r="W19" s="106" t="s">
        <v>42</v>
      </c>
      <c r="X19" s="282">
        <f t="shared" si="0"/>
        <v>174.6990291</v>
      </c>
      <c r="Y19" s="106">
        <f t="shared" si="1"/>
        <v>43.39</v>
      </c>
      <c r="Z19" s="106">
        <f t="shared" si="2"/>
        <v>218.0890291</v>
      </c>
      <c r="AA19" s="106" t="s">
        <v>53</v>
      </c>
      <c r="AB19" s="106" t="s">
        <v>53</v>
      </c>
      <c r="AC19" s="106" t="s">
        <v>53</v>
      </c>
      <c r="AD19" s="106" t="s">
        <v>59</v>
      </c>
      <c r="AE19" s="106" t="s">
        <v>53</v>
      </c>
      <c r="AF19" s="106" t="s">
        <v>53</v>
      </c>
      <c r="AG19" s="126"/>
    </row>
    <row r="20" customHeight="1" spans="1:33">
      <c r="A20" s="106"/>
      <c r="B20" s="281">
        <v>17</v>
      </c>
      <c r="C20" s="106" t="s">
        <v>804</v>
      </c>
      <c r="D20" s="126">
        <v>22451181</v>
      </c>
      <c r="E20" s="106" t="s">
        <v>40</v>
      </c>
      <c r="F20" s="282">
        <v>181.2038835</v>
      </c>
      <c r="G20" s="106"/>
      <c r="H20" s="106"/>
      <c r="I20" s="106"/>
      <c r="J20" s="106"/>
      <c r="K20" s="106"/>
      <c r="L20" s="106"/>
      <c r="M20" s="106"/>
      <c r="N20" s="106"/>
      <c r="O20" s="106"/>
      <c r="P20" s="106"/>
      <c r="Q20" s="106">
        <v>18.75</v>
      </c>
      <c r="R20" s="106"/>
      <c r="S20" s="106">
        <v>10</v>
      </c>
      <c r="T20" s="106">
        <v>0.5</v>
      </c>
      <c r="U20" s="106"/>
      <c r="V20" s="106"/>
      <c r="W20" s="106" t="s">
        <v>42</v>
      </c>
      <c r="X20" s="282">
        <f t="shared" si="0"/>
        <v>181.2038835</v>
      </c>
      <c r="Y20" s="106">
        <f t="shared" si="1"/>
        <v>29.25</v>
      </c>
      <c r="Z20" s="106">
        <f t="shared" si="2"/>
        <v>210.4538835</v>
      </c>
      <c r="AA20" s="106" t="s">
        <v>43</v>
      </c>
      <c r="AB20" s="106" t="s">
        <v>53</v>
      </c>
      <c r="AC20" s="106" t="s">
        <v>53</v>
      </c>
      <c r="AD20" s="106" t="s">
        <v>59</v>
      </c>
      <c r="AE20" s="106" t="s">
        <v>53</v>
      </c>
      <c r="AF20" s="106" t="s">
        <v>53</v>
      </c>
      <c r="AG20" s="126"/>
    </row>
    <row r="21" customHeight="1" spans="1:33">
      <c r="A21" s="106"/>
      <c r="B21" s="281">
        <v>18</v>
      </c>
      <c r="C21" s="106" t="s">
        <v>805</v>
      </c>
      <c r="D21" s="126">
        <v>22451089</v>
      </c>
      <c r="E21" s="106" t="s">
        <v>78</v>
      </c>
      <c r="F21" s="282">
        <v>178.2912621</v>
      </c>
      <c r="G21" s="106"/>
      <c r="H21" s="106"/>
      <c r="I21" s="106"/>
      <c r="J21" s="106"/>
      <c r="K21" s="106"/>
      <c r="L21" s="106"/>
      <c r="M21" s="106"/>
      <c r="N21" s="106"/>
      <c r="O21" s="106"/>
      <c r="P21" s="106"/>
      <c r="Q21" s="106">
        <v>5</v>
      </c>
      <c r="R21" s="106"/>
      <c r="S21" s="106">
        <v>20</v>
      </c>
      <c r="T21" s="106">
        <v>0.5</v>
      </c>
      <c r="U21" s="106"/>
      <c r="V21" s="106">
        <v>2</v>
      </c>
      <c r="W21" s="106" t="s">
        <v>42</v>
      </c>
      <c r="X21" s="282">
        <f t="shared" si="0"/>
        <v>178.2912621</v>
      </c>
      <c r="Y21" s="106">
        <f t="shared" si="1"/>
        <v>27.5</v>
      </c>
      <c r="Z21" s="106">
        <f t="shared" si="2"/>
        <v>205.7912621</v>
      </c>
      <c r="AA21" s="106" t="s">
        <v>53</v>
      </c>
      <c r="AB21" s="106" t="s">
        <v>53</v>
      </c>
      <c r="AC21" s="106" t="s">
        <v>53</v>
      </c>
      <c r="AD21" s="106" t="s">
        <v>59</v>
      </c>
      <c r="AE21" s="106" t="s">
        <v>53</v>
      </c>
      <c r="AF21" s="106" t="s">
        <v>53</v>
      </c>
      <c r="AG21" s="126"/>
    </row>
    <row r="22" customHeight="1" spans="1:33">
      <c r="A22" s="106"/>
      <c r="B22" s="281">
        <v>19</v>
      </c>
      <c r="C22" s="106" t="s">
        <v>806</v>
      </c>
      <c r="D22" s="126">
        <v>22451051</v>
      </c>
      <c r="E22" s="106" t="s">
        <v>78</v>
      </c>
      <c r="F22" s="282">
        <v>177.1067961</v>
      </c>
      <c r="G22" s="106"/>
      <c r="H22" s="106"/>
      <c r="I22" s="106"/>
      <c r="J22" s="106"/>
      <c r="K22" s="106"/>
      <c r="L22" s="106"/>
      <c r="M22" s="106"/>
      <c r="N22" s="106"/>
      <c r="O22" s="106"/>
      <c r="P22" s="106"/>
      <c r="Q22" s="106"/>
      <c r="R22" s="106"/>
      <c r="S22" s="106">
        <v>10.5</v>
      </c>
      <c r="T22" s="106"/>
      <c r="U22" s="106">
        <v>18</v>
      </c>
      <c r="V22" s="106"/>
      <c r="W22" s="106" t="s">
        <v>42</v>
      </c>
      <c r="X22" s="282">
        <f t="shared" si="0"/>
        <v>177.1067961</v>
      </c>
      <c r="Y22" s="106">
        <f t="shared" si="1"/>
        <v>28.5</v>
      </c>
      <c r="Z22" s="106">
        <f t="shared" si="2"/>
        <v>205.6067961</v>
      </c>
      <c r="AA22" s="106" t="s">
        <v>53</v>
      </c>
      <c r="AB22" s="106" t="s">
        <v>53</v>
      </c>
      <c r="AC22" s="106" t="s">
        <v>53</v>
      </c>
      <c r="AD22" s="106" t="s">
        <v>59</v>
      </c>
      <c r="AE22" s="106" t="s">
        <v>53</v>
      </c>
      <c r="AF22" s="106" t="s">
        <v>53</v>
      </c>
      <c r="AG22" s="126"/>
    </row>
    <row r="23" customHeight="1" spans="1:33">
      <c r="A23" s="106"/>
      <c r="B23" s="281">
        <v>20</v>
      </c>
      <c r="C23" s="106" t="s">
        <v>807</v>
      </c>
      <c r="D23" s="126">
        <v>22451111</v>
      </c>
      <c r="E23" s="106" t="s">
        <v>40</v>
      </c>
      <c r="F23" s="282">
        <v>179.0291262</v>
      </c>
      <c r="G23" s="106"/>
      <c r="H23" s="106"/>
      <c r="I23" s="106"/>
      <c r="J23" s="106"/>
      <c r="K23" s="106"/>
      <c r="L23" s="106"/>
      <c r="M23" s="106"/>
      <c r="N23" s="106"/>
      <c r="O23" s="106"/>
      <c r="P23" s="106"/>
      <c r="Q23" s="106">
        <v>5</v>
      </c>
      <c r="R23" s="106"/>
      <c r="S23" s="106">
        <v>20</v>
      </c>
      <c r="T23" s="106">
        <v>0.5</v>
      </c>
      <c r="U23" s="106"/>
      <c r="V23" s="106"/>
      <c r="W23" s="106" t="s">
        <v>42</v>
      </c>
      <c r="X23" s="282">
        <f t="shared" si="0"/>
        <v>179.0291262</v>
      </c>
      <c r="Y23" s="106">
        <f t="shared" si="1"/>
        <v>25.5</v>
      </c>
      <c r="Z23" s="106">
        <f t="shared" si="2"/>
        <v>204.5291262</v>
      </c>
      <c r="AA23" s="106" t="s">
        <v>53</v>
      </c>
      <c r="AB23" s="106" t="s">
        <v>53</v>
      </c>
      <c r="AC23" s="106" t="s">
        <v>53</v>
      </c>
      <c r="AD23" s="106" t="s">
        <v>59</v>
      </c>
      <c r="AE23" s="106" t="s">
        <v>53</v>
      </c>
      <c r="AF23" s="106" t="s">
        <v>53</v>
      </c>
      <c r="AG23" s="126"/>
    </row>
    <row r="24" customHeight="1" spans="1:33">
      <c r="A24" s="106"/>
      <c r="B24" s="281">
        <v>21</v>
      </c>
      <c r="C24" s="106" t="s">
        <v>808</v>
      </c>
      <c r="D24" s="126">
        <v>22451123</v>
      </c>
      <c r="E24" s="106" t="s">
        <v>40</v>
      </c>
      <c r="F24" s="282">
        <v>182.5242718</v>
      </c>
      <c r="G24" s="106"/>
      <c r="H24" s="106"/>
      <c r="I24" s="106"/>
      <c r="J24" s="106"/>
      <c r="K24" s="106"/>
      <c r="L24" s="106"/>
      <c r="M24" s="106"/>
      <c r="N24" s="106"/>
      <c r="O24" s="106"/>
      <c r="P24" s="106"/>
      <c r="Q24" s="106"/>
      <c r="R24" s="106"/>
      <c r="S24" s="106">
        <v>20.5</v>
      </c>
      <c r="T24" s="106"/>
      <c r="U24" s="106"/>
      <c r="V24" s="106"/>
      <c r="W24" s="106" t="s">
        <v>42</v>
      </c>
      <c r="X24" s="282">
        <f t="shared" si="0"/>
        <v>182.5242718</v>
      </c>
      <c r="Y24" s="106">
        <f t="shared" si="1"/>
        <v>20.5</v>
      </c>
      <c r="Z24" s="106">
        <f t="shared" si="2"/>
        <v>203.0242718</v>
      </c>
      <c r="AA24" s="106" t="s">
        <v>43</v>
      </c>
      <c r="AB24" s="106" t="s">
        <v>53</v>
      </c>
      <c r="AC24" s="106" t="s">
        <v>53</v>
      </c>
      <c r="AD24" s="106" t="s">
        <v>59</v>
      </c>
      <c r="AE24" s="106" t="s">
        <v>53</v>
      </c>
      <c r="AF24" s="106" t="s">
        <v>53</v>
      </c>
      <c r="AG24" s="126"/>
    </row>
    <row r="25" customHeight="1" spans="1:33">
      <c r="A25" s="106"/>
      <c r="B25" s="281">
        <v>22</v>
      </c>
      <c r="C25" s="106" t="s">
        <v>809</v>
      </c>
      <c r="D25" s="126">
        <v>22451063</v>
      </c>
      <c r="E25" s="106" t="s">
        <v>40</v>
      </c>
      <c r="F25" s="282">
        <v>179.961165</v>
      </c>
      <c r="G25" s="106"/>
      <c r="H25" s="106"/>
      <c r="I25" s="106"/>
      <c r="J25" s="106"/>
      <c r="K25" s="106"/>
      <c r="L25" s="106"/>
      <c r="M25" s="106"/>
      <c r="N25" s="106"/>
      <c r="O25" s="106"/>
      <c r="P25" s="106"/>
      <c r="Q25" s="106"/>
      <c r="R25" s="106"/>
      <c r="S25" s="106">
        <v>20</v>
      </c>
      <c r="T25" s="106">
        <v>0.5</v>
      </c>
      <c r="U25" s="106"/>
      <c r="V25" s="106"/>
      <c r="W25" s="106" t="s">
        <v>42</v>
      </c>
      <c r="X25" s="282">
        <f t="shared" si="0"/>
        <v>179.961165</v>
      </c>
      <c r="Y25" s="106">
        <f t="shared" si="1"/>
        <v>20.5</v>
      </c>
      <c r="Z25" s="106">
        <f t="shared" si="2"/>
        <v>200.461165</v>
      </c>
      <c r="AA25" s="106" t="s">
        <v>43</v>
      </c>
      <c r="AB25" s="106" t="s">
        <v>53</v>
      </c>
      <c r="AC25" s="106" t="s">
        <v>53</v>
      </c>
      <c r="AD25" s="106" t="s">
        <v>59</v>
      </c>
      <c r="AE25" s="106" t="s">
        <v>53</v>
      </c>
      <c r="AF25" s="106" t="s">
        <v>53</v>
      </c>
      <c r="AG25" s="126"/>
    </row>
    <row r="26" customHeight="1" spans="1:33">
      <c r="A26" s="106"/>
      <c r="B26" s="281">
        <v>23</v>
      </c>
      <c r="C26" s="106" t="s">
        <v>810</v>
      </c>
      <c r="D26" s="126">
        <v>22451117</v>
      </c>
      <c r="E26" s="106" t="s">
        <v>40</v>
      </c>
      <c r="F26" s="282">
        <v>177.7087379</v>
      </c>
      <c r="G26" s="106"/>
      <c r="H26" s="106"/>
      <c r="I26" s="106"/>
      <c r="J26" s="106"/>
      <c r="K26" s="106"/>
      <c r="L26" s="106"/>
      <c r="M26" s="106"/>
      <c r="N26" s="106"/>
      <c r="O26" s="106"/>
      <c r="P26" s="106"/>
      <c r="Q26" s="106"/>
      <c r="R26" s="106"/>
      <c r="S26" s="106">
        <v>10</v>
      </c>
      <c r="T26" s="106">
        <v>0.5</v>
      </c>
      <c r="U26" s="106">
        <v>12</v>
      </c>
      <c r="V26" s="106"/>
      <c r="W26" s="106" t="s">
        <v>42</v>
      </c>
      <c r="X26" s="282">
        <f t="shared" si="0"/>
        <v>177.7087379</v>
      </c>
      <c r="Y26" s="106">
        <f t="shared" si="1"/>
        <v>22.5</v>
      </c>
      <c r="Z26" s="106">
        <f t="shared" si="2"/>
        <v>200.2087379</v>
      </c>
      <c r="AA26" s="106" t="s">
        <v>53</v>
      </c>
      <c r="AB26" s="106" t="s">
        <v>53</v>
      </c>
      <c r="AC26" s="106" t="s">
        <v>53</v>
      </c>
      <c r="AD26" s="106" t="s">
        <v>59</v>
      </c>
      <c r="AE26" s="106" t="s">
        <v>53</v>
      </c>
      <c r="AF26" s="106" t="s">
        <v>53</v>
      </c>
      <c r="AG26" s="126"/>
    </row>
    <row r="27" customHeight="1" spans="1:33">
      <c r="A27" s="106"/>
      <c r="B27" s="281">
        <v>24</v>
      </c>
      <c r="C27" s="106" t="s">
        <v>811</v>
      </c>
      <c r="D27" s="126">
        <v>22451019</v>
      </c>
      <c r="E27" s="106" t="s">
        <v>40</v>
      </c>
      <c r="F27" s="282">
        <v>177.4368932</v>
      </c>
      <c r="G27" s="106"/>
      <c r="H27" s="106"/>
      <c r="I27" s="106"/>
      <c r="J27" s="106"/>
      <c r="K27" s="106"/>
      <c r="L27" s="106"/>
      <c r="M27" s="106"/>
      <c r="N27" s="106"/>
      <c r="O27" s="106"/>
      <c r="P27" s="106"/>
      <c r="Q27" s="106"/>
      <c r="R27" s="106"/>
      <c r="S27" s="106">
        <v>20</v>
      </c>
      <c r="T27" s="106">
        <v>0.5</v>
      </c>
      <c r="U27" s="106"/>
      <c r="V27" s="106"/>
      <c r="W27" s="106" t="s">
        <v>42</v>
      </c>
      <c r="X27" s="106">
        <f t="shared" si="0"/>
        <v>177.4368932</v>
      </c>
      <c r="Y27" s="106">
        <f t="shared" si="1"/>
        <v>20.5</v>
      </c>
      <c r="Z27" s="106">
        <f t="shared" si="2"/>
        <v>197.9368932</v>
      </c>
      <c r="AA27" s="106" t="s">
        <v>53</v>
      </c>
      <c r="AB27" s="106" t="s">
        <v>53</v>
      </c>
      <c r="AC27" s="106" t="s">
        <v>53</v>
      </c>
      <c r="AD27" s="106" t="s">
        <v>59</v>
      </c>
      <c r="AE27" s="106" t="s">
        <v>53</v>
      </c>
      <c r="AF27" s="106" t="s">
        <v>53</v>
      </c>
      <c r="AG27" s="126"/>
    </row>
    <row r="28" customHeight="1" spans="1:33">
      <c r="A28" s="106"/>
      <c r="B28" s="281">
        <v>25</v>
      </c>
      <c r="C28" s="106" t="s">
        <v>812</v>
      </c>
      <c r="D28" s="126">
        <v>22451334</v>
      </c>
      <c r="E28" s="106" t="s">
        <v>40</v>
      </c>
      <c r="F28" s="282">
        <v>163.4368932</v>
      </c>
      <c r="G28" s="106"/>
      <c r="H28" s="106"/>
      <c r="I28" s="106"/>
      <c r="J28" s="106"/>
      <c r="K28" s="106"/>
      <c r="L28" s="106"/>
      <c r="M28" s="106"/>
      <c r="N28" s="106"/>
      <c r="O28" s="106"/>
      <c r="P28" s="106"/>
      <c r="Q28" s="106"/>
      <c r="R28" s="106"/>
      <c r="S28" s="106">
        <v>20.5</v>
      </c>
      <c r="T28" s="106"/>
      <c r="U28" s="106">
        <v>12</v>
      </c>
      <c r="V28" s="106"/>
      <c r="W28" s="106" t="s">
        <v>42</v>
      </c>
      <c r="X28" s="282">
        <f t="shared" si="0"/>
        <v>163.4368932</v>
      </c>
      <c r="Y28" s="106">
        <f t="shared" si="1"/>
        <v>32.5</v>
      </c>
      <c r="Z28" s="106">
        <f t="shared" si="2"/>
        <v>195.9368932</v>
      </c>
      <c r="AA28" s="106" t="s">
        <v>53</v>
      </c>
      <c r="AB28" s="106" t="s">
        <v>53</v>
      </c>
      <c r="AC28" s="106" t="s">
        <v>53</v>
      </c>
      <c r="AD28" s="106" t="s">
        <v>59</v>
      </c>
      <c r="AE28" s="106" t="s">
        <v>53</v>
      </c>
      <c r="AF28" s="106" t="s">
        <v>53</v>
      </c>
      <c r="AG28" s="126"/>
    </row>
    <row r="29" customHeight="1" spans="1:33">
      <c r="A29" s="106"/>
      <c r="B29" s="281">
        <v>26</v>
      </c>
      <c r="C29" s="106" t="s">
        <v>813</v>
      </c>
      <c r="D29" s="126">
        <v>22451221</v>
      </c>
      <c r="E29" s="106" t="s">
        <v>40</v>
      </c>
      <c r="F29" s="282">
        <v>163.4951456</v>
      </c>
      <c r="G29" s="106"/>
      <c r="H29" s="106"/>
      <c r="I29" s="106"/>
      <c r="J29" s="106"/>
      <c r="K29" s="106"/>
      <c r="L29" s="106"/>
      <c r="M29" s="106"/>
      <c r="N29" s="106"/>
      <c r="O29" s="106"/>
      <c r="P29" s="106"/>
      <c r="Q29" s="106">
        <v>7.5</v>
      </c>
      <c r="R29" s="106"/>
      <c r="S29" s="106">
        <v>20</v>
      </c>
      <c r="T29" s="106">
        <v>0.5</v>
      </c>
      <c r="U29" s="106"/>
      <c r="V29" s="106"/>
      <c r="W29" s="106" t="s">
        <v>42</v>
      </c>
      <c r="X29" s="282">
        <f t="shared" si="0"/>
        <v>163.4951456</v>
      </c>
      <c r="Y29" s="106">
        <f t="shared" si="1"/>
        <v>28</v>
      </c>
      <c r="Z29" s="106">
        <f t="shared" si="2"/>
        <v>191.4951456</v>
      </c>
      <c r="AA29" s="106" t="s">
        <v>53</v>
      </c>
      <c r="AB29" s="106" t="s">
        <v>53</v>
      </c>
      <c r="AC29" s="106" t="s">
        <v>53</v>
      </c>
      <c r="AD29" s="106" t="s">
        <v>59</v>
      </c>
      <c r="AE29" s="106" t="s">
        <v>53</v>
      </c>
      <c r="AF29" s="106" t="s">
        <v>53</v>
      </c>
      <c r="AG29" s="126"/>
    </row>
    <row r="30" customHeight="1" spans="1:33">
      <c r="A30" s="106"/>
      <c r="B30" s="281">
        <v>27</v>
      </c>
      <c r="C30" s="106" t="s">
        <v>814</v>
      </c>
      <c r="D30" s="126">
        <v>22451101</v>
      </c>
      <c r="E30" s="106" t="s">
        <v>71</v>
      </c>
      <c r="F30" s="282">
        <v>169.7475728</v>
      </c>
      <c r="G30" s="106"/>
      <c r="H30" s="106"/>
      <c r="I30" s="106"/>
      <c r="J30" s="106"/>
      <c r="K30" s="106"/>
      <c r="L30" s="106"/>
      <c r="M30" s="106"/>
      <c r="N30" s="106"/>
      <c r="O30" s="106"/>
      <c r="P30" s="106"/>
      <c r="Q30" s="106"/>
      <c r="R30" s="106"/>
      <c r="S30" s="106">
        <v>10</v>
      </c>
      <c r="T30" s="106">
        <v>0.5</v>
      </c>
      <c r="U30" s="106">
        <v>7.5</v>
      </c>
      <c r="V30" s="106"/>
      <c r="W30" s="106" t="s">
        <v>42</v>
      </c>
      <c r="X30" s="282">
        <f t="shared" si="0"/>
        <v>169.7475728</v>
      </c>
      <c r="Y30" s="106">
        <f t="shared" si="1"/>
        <v>18</v>
      </c>
      <c r="Z30" s="106">
        <f t="shared" si="2"/>
        <v>187.7475728</v>
      </c>
      <c r="AA30" s="106" t="s">
        <v>53</v>
      </c>
      <c r="AB30" s="106" t="s">
        <v>53</v>
      </c>
      <c r="AC30" s="106" t="s">
        <v>53</v>
      </c>
      <c r="AD30" s="106" t="s">
        <v>59</v>
      </c>
      <c r="AE30" s="106" t="s">
        <v>53</v>
      </c>
      <c r="AF30" s="106" t="s">
        <v>53</v>
      </c>
      <c r="AG30" s="126"/>
    </row>
    <row r="31" customHeight="1" spans="1:33">
      <c r="A31" s="106"/>
      <c r="B31" s="281">
        <v>28</v>
      </c>
      <c r="C31" s="106" t="s">
        <v>815</v>
      </c>
      <c r="D31" s="126">
        <v>22451119</v>
      </c>
      <c r="E31" s="106" t="s">
        <v>40</v>
      </c>
      <c r="F31" s="282">
        <v>176.2524272</v>
      </c>
      <c r="G31" s="106"/>
      <c r="H31" s="106"/>
      <c r="I31" s="106"/>
      <c r="J31" s="106"/>
      <c r="K31" s="106"/>
      <c r="L31" s="106"/>
      <c r="M31" s="106"/>
      <c r="N31" s="106"/>
      <c r="O31" s="106"/>
      <c r="P31" s="106"/>
      <c r="Q31" s="106"/>
      <c r="R31" s="106"/>
      <c r="S31" s="106">
        <v>10</v>
      </c>
      <c r="T31" s="106">
        <v>0.5</v>
      </c>
      <c r="U31" s="106"/>
      <c r="V31" s="106"/>
      <c r="W31" s="106" t="s">
        <v>42</v>
      </c>
      <c r="X31" s="282">
        <f t="shared" si="0"/>
        <v>176.2524272</v>
      </c>
      <c r="Y31" s="106">
        <f t="shared" si="1"/>
        <v>10.5</v>
      </c>
      <c r="Z31" s="106">
        <f t="shared" si="2"/>
        <v>186.7524272</v>
      </c>
      <c r="AA31" s="106" t="s">
        <v>53</v>
      </c>
      <c r="AB31" s="106" t="s">
        <v>53</v>
      </c>
      <c r="AC31" s="106" t="s">
        <v>53</v>
      </c>
      <c r="AD31" s="106" t="s">
        <v>59</v>
      </c>
      <c r="AE31" s="106" t="s">
        <v>53</v>
      </c>
      <c r="AF31" s="106" t="s">
        <v>53</v>
      </c>
      <c r="AG31" s="126"/>
    </row>
    <row r="32" customHeight="1" spans="1:33">
      <c r="A32" s="106"/>
      <c r="B32" s="281">
        <v>29</v>
      </c>
      <c r="C32" s="106" t="s">
        <v>816</v>
      </c>
      <c r="D32" s="126">
        <v>22451189</v>
      </c>
      <c r="E32" s="106" t="s">
        <v>63</v>
      </c>
      <c r="F32" s="282">
        <v>169.7475728</v>
      </c>
      <c r="G32" s="106"/>
      <c r="H32" s="106"/>
      <c r="I32" s="106"/>
      <c r="J32" s="106"/>
      <c r="K32" s="106"/>
      <c r="L32" s="106"/>
      <c r="M32" s="106"/>
      <c r="N32" s="106"/>
      <c r="O32" s="106"/>
      <c r="P32" s="106"/>
      <c r="Q32" s="106">
        <v>3.75</v>
      </c>
      <c r="R32" s="106"/>
      <c r="S32" s="106">
        <v>10.5</v>
      </c>
      <c r="T32" s="106"/>
      <c r="U32" s="106"/>
      <c r="V32" s="106"/>
      <c r="W32" s="106" t="s">
        <v>42</v>
      </c>
      <c r="X32" s="282">
        <f t="shared" si="0"/>
        <v>169.7475728</v>
      </c>
      <c r="Y32" s="106">
        <f t="shared" si="1"/>
        <v>14.25</v>
      </c>
      <c r="Z32" s="106">
        <f t="shared" si="2"/>
        <v>183.9975728</v>
      </c>
      <c r="AA32" s="106" t="s">
        <v>53</v>
      </c>
      <c r="AB32" s="106" t="s">
        <v>53</v>
      </c>
      <c r="AC32" s="106" t="s">
        <v>53</v>
      </c>
      <c r="AD32" s="106" t="s">
        <v>59</v>
      </c>
      <c r="AE32" s="106" t="s">
        <v>53</v>
      </c>
      <c r="AF32" s="106" t="s">
        <v>53</v>
      </c>
      <c r="AG32" s="126"/>
    </row>
    <row r="33" customHeight="1" spans="1:33">
      <c r="A33" s="106"/>
      <c r="B33" s="281">
        <v>30</v>
      </c>
      <c r="C33" s="106" t="s">
        <v>817</v>
      </c>
      <c r="D33" s="126">
        <v>22451229</v>
      </c>
      <c r="E33" s="106" t="s">
        <v>40</v>
      </c>
      <c r="F33" s="282">
        <v>172.2912621</v>
      </c>
      <c r="G33" s="106"/>
      <c r="H33" s="106"/>
      <c r="I33" s="106"/>
      <c r="J33" s="106"/>
      <c r="K33" s="106"/>
      <c r="L33" s="106"/>
      <c r="M33" s="106"/>
      <c r="N33" s="106"/>
      <c r="O33" s="106"/>
      <c r="P33" s="106"/>
      <c r="Q33" s="106"/>
      <c r="R33" s="106"/>
      <c r="S33" s="106">
        <v>10.5</v>
      </c>
      <c r="T33" s="106"/>
      <c r="U33" s="106"/>
      <c r="V33" s="106"/>
      <c r="W33" s="106" t="s">
        <v>42</v>
      </c>
      <c r="X33" s="282">
        <f t="shared" si="0"/>
        <v>172.2912621</v>
      </c>
      <c r="Y33" s="106">
        <f t="shared" si="1"/>
        <v>10.5</v>
      </c>
      <c r="Z33" s="106">
        <f t="shared" si="2"/>
        <v>182.7912621</v>
      </c>
      <c r="AA33" s="106" t="s">
        <v>53</v>
      </c>
      <c r="AB33" s="106" t="s">
        <v>53</v>
      </c>
      <c r="AC33" s="106" t="s">
        <v>53</v>
      </c>
      <c r="AD33" s="106" t="s">
        <v>59</v>
      </c>
      <c r="AE33" s="106" t="s">
        <v>53</v>
      </c>
      <c r="AF33" s="106" t="s">
        <v>53</v>
      </c>
      <c r="AG33" s="126"/>
    </row>
    <row r="34" customHeight="1" spans="1:33">
      <c r="A34" s="106"/>
      <c r="B34" s="281">
        <v>31</v>
      </c>
      <c r="C34" s="106" t="s">
        <v>818</v>
      </c>
      <c r="D34" s="126">
        <v>22451155</v>
      </c>
      <c r="E34" s="106" t="s">
        <v>40</v>
      </c>
      <c r="F34" s="282">
        <v>174</v>
      </c>
      <c r="G34" s="106"/>
      <c r="H34" s="106"/>
      <c r="I34" s="106"/>
      <c r="J34" s="106"/>
      <c r="K34" s="106"/>
      <c r="L34" s="106"/>
      <c r="M34" s="106"/>
      <c r="N34" s="106"/>
      <c r="O34" s="106"/>
      <c r="P34" s="106"/>
      <c r="Q34" s="106"/>
      <c r="R34" s="106"/>
      <c r="S34" s="106"/>
      <c r="T34" s="106"/>
      <c r="U34" s="106"/>
      <c r="V34" s="106"/>
      <c r="W34" s="106" t="s">
        <v>42</v>
      </c>
      <c r="X34" s="282">
        <f t="shared" si="0"/>
        <v>174</v>
      </c>
      <c r="Y34" s="106">
        <f t="shared" si="1"/>
        <v>0</v>
      </c>
      <c r="Z34" s="106">
        <f t="shared" si="2"/>
        <v>174</v>
      </c>
      <c r="AA34" s="106" t="s">
        <v>53</v>
      </c>
      <c r="AB34" s="106" t="s">
        <v>53</v>
      </c>
      <c r="AC34" s="106" t="s">
        <v>53</v>
      </c>
      <c r="AD34" s="106" t="s">
        <v>59</v>
      </c>
      <c r="AE34" s="106" t="s">
        <v>53</v>
      </c>
      <c r="AF34" s="106" t="s">
        <v>53</v>
      </c>
      <c r="AG34" s="126"/>
    </row>
    <row r="35" s="270" customFormat="1" customHeight="1" spans="1:33">
      <c r="A35" s="279" t="s">
        <v>819</v>
      </c>
      <c r="B35" s="278">
        <v>1</v>
      </c>
      <c r="C35" s="279" t="s">
        <v>820</v>
      </c>
      <c r="D35" s="279">
        <v>22451059</v>
      </c>
      <c r="E35" s="279" t="s">
        <v>821</v>
      </c>
      <c r="F35" s="277">
        <v>183.69</v>
      </c>
      <c r="G35" s="277"/>
      <c r="H35" s="277" t="s">
        <v>822</v>
      </c>
      <c r="I35" s="277"/>
      <c r="J35" s="277"/>
      <c r="K35" s="277"/>
      <c r="L35" s="277"/>
      <c r="M35" s="277"/>
      <c r="N35" s="277"/>
      <c r="O35" s="277"/>
      <c r="P35" s="277"/>
      <c r="Q35" s="277">
        <v>30</v>
      </c>
      <c r="R35" s="277"/>
      <c r="S35" s="277">
        <v>20</v>
      </c>
      <c r="T35" s="277">
        <v>1</v>
      </c>
      <c r="U35" s="277">
        <v>30</v>
      </c>
      <c r="V35" s="277">
        <v>2</v>
      </c>
      <c r="W35" s="277" t="s">
        <v>42</v>
      </c>
      <c r="X35" s="277">
        <f t="shared" ref="X35:X40" si="3">SUM(F35:P35)+IFERROR(_xlfn.TEXTAFTER(_xlfn.TEXTBEFORE(H35,")"),"(+"),0)+IFERROR(_xlfn.TEXTAFTER(_xlfn.TEXTBEFORE(L35,")"),"(+"),0)+IFERROR(_xlfn.TEXTAFTER(_xlfn.TEXTBEFORE(N35,")"),"(+"),0)</f>
        <v>208.69</v>
      </c>
      <c r="Y35" s="277">
        <f t="shared" si="1"/>
        <v>83</v>
      </c>
      <c r="Z35" s="277">
        <f t="shared" ref="Z35:Z40" si="4">SUM(X35:Y35)</f>
        <v>291.69</v>
      </c>
      <c r="AA35" s="277" t="str">
        <f t="shared" ref="AA35:AA40" si="5">IF(RANK(X35,$X$35:$X$75,0)&lt;16.5,"是","否")</f>
        <v>是</v>
      </c>
      <c r="AB35" s="277" t="str">
        <f t="shared" ref="AB35:AB40" si="6">IF(RANK(Y35,$Y$35:$Y$75,0)&lt;16.5,"是","否")</f>
        <v>是</v>
      </c>
      <c r="AC35" s="277" t="str">
        <f t="shared" ref="AC35:AC40" si="7">IF(RANK(Z35,$Z$35:$Z$75,0)&lt;16.5,"是","否")</f>
        <v>是</v>
      </c>
      <c r="AD35" s="277" t="s">
        <v>42</v>
      </c>
      <c r="AE35" s="277" t="s">
        <v>43</v>
      </c>
      <c r="AF35" s="277" t="s">
        <v>43</v>
      </c>
      <c r="AG35" s="279"/>
    </row>
    <row r="36" s="270" customFormat="1" customHeight="1" spans="1:33">
      <c r="A36" s="279"/>
      <c r="B36" s="278">
        <v>2</v>
      </c>
      <c r="C36" s="279" t="s">
        <v>823</v>
      </c>
      <c r="D36" s="279">
        <v>22451071</v>
      </c>
      <c r="E36" s="279" t="s">
        <v>821</v>
      </c>
      <c r="F36" s="277">
        <v>183.106796</v>
      </c>
      <c r="G36" s="277"/>
      <c r="H36" s="277"/>
      <c r="I36" s="277"/>
      <c r="J36" s="277"/>
      <c r="K36" s="277"/>
      <c r="L36" s="277"/>
      <c r="M36" s="277"/>
      <c r="N36" s="277"/>
      <c r="O36" s="277"/>
      <c r="P36" s="277"/>
      <c r="Q36" s="277">
        <v>30</v>
      </c>
      <c r="R36" s="277"/>
      <c r="S36" s="277">
        <v>20</v>
      </c>
      <c r="T36" s="277">
        <v>1</v>
      </c>
      <c r="U36" s="277">
        <v>30</v>
      </c>
      <c r="V36" s="277">
        <v>6</v>
      </c>
      <c r="W36" s="277" t="s">
        <v>42</v>
      </c>
      <c r="X36" s="277">
        <f t="shared" si="3"/>
        <v>183.106796</v>
      </c>
      <c r="Y36" s="277">
        <f t="shared" si="1"/>
        <v>87</v>
      </c>
      <c r="Z36" s="277">
        <f t="shared" si="4"/>
        <v>270.106796</v>
      </c>
      <c r="AA36" s="277" t="str">
        <f t="shared" si="5"/>
        <v>是</v>
      </c>
      <c r="AB36" s="277" t="str">
        <f t="shared" si="6"/>
        <v>是</v>
      </c>
      <c r="AC36" s="277" t="str">
        <f t="shared" si="7"/>
        <v>是</v>
      </c>
      <c r="AD36" s="277" t="s">
        <v>42</v>
      </c>
      <c r="AE36" s="277" t="s">
        <v>43</v>
      </c>
      <c r="AF36" s="277" t="s">
        <v>43</v>
      </c>
      <c r="AG36" s="279"/>
    </row>
    <row r="37" customHeight="1" spans="1:33">
      <c r="A37" s="126"/>
      <c r="B37" s="281">
        <v>3</v>
      </c>
      <c r="C37" s="126" t="s">
        <v>824</v>
      </c>
      <c r="D37" s="126">
        <v>22451054</v>
      </c>
      <c r="E37" s="126" t="s">
        <v>821</v>
      </c>
      <c r="F37" s="106">
        <v>184.504854</v>
      </c>
      <c r="G37" s="106"/>
      <c r="H37" s="106"/>
      <c r="I37" s="106"/>
      <c r="J37" s="106"/>
      <c r="K37" s="106"/>
      <c r="L37" s="106"/>
      <c r="M37" s="106"/>
      <c r="N37" s="106"/>
      <c r="O37" s="106"/>
      <c r="P37" s="106"/>
      <c r="Q37" s="106">
        <v>30</v>
      </c>
      <c r="R37" s="106"/>
      <c r="S37" s="106">
        <v>20</v>
      </c>
      <c r="T37" s="106">
        <v>1</v>
      </c>
      <c r="U37" s="106">
        <v>30</v>
      </c>
      <c r="V37" s="106">
        <v>4</v>
      </c>
      <c r="W37" s="106" t="s">
        <v>42</v>
      </c>
      <c r="X37" s="106">
        <f t="shared" si="3"/>
        <v>184.504854</v>
      </c>
      <c r="Y37" s="106">
        <f t="shared" si="1"/>
        <v>85</v>
      </c>
      <c r="Z37" s="106">
        <f t="shared" si="4"/>
        <v>269.504854</v>
      </c>
      <c r="AA37" s="106" t="str">
        <f t="shared" si="5"/>
        <v>是</v>
      </c>
      <c r="AB37" s="106" t="str">
        <f t="shared" si="6"/>
        <v>是</v>
      </c>
      <c r="AC37" s="106" t="str">
        <f t="shared" si="7"/>
        <v>是</v>
      </c>
      <c r="AD37" s="106" t="s">
        <v>42</v>
      </c>
      <c r="AE37" s="106" t="s">
        <v>43</v>
      </c>
      <c r="AF37" s="106" t="s">
        <v>43</v>
      </c>
      <c r="AG37" s="126"/>
    </row>
    <row r="38" customHeight="1" spans="1:33">
      <c r="A38" s="126"/>
      <c r="B38" s="281">
        <v>4</v>
      </c>
      <c r="C38" s="126" t="s">
        <v>825</v>
      </c>
      <c r="D38" s="126">
        <v>22451118</v>
      </c>
      <c r="E38" s="126" t="s">
        <v>821</v>
      </c>
      <c r="F38" s="106">
        <v>186.3106796</v>
      </c>
      <c r="G38" s="106"/>
      <c r="H38" s="106"/>
      <c r="I38" s="106"/>
      <c r="J38" s="106"/>
      <c r="K38" s="106"/>
      <c r="L38" s="106"/>
      <c r="M38" s="106"/>
      <c r="N38" s="106"/>
      <c r="O38" s="106"/>
      <c r="P38" s="106"/>
      <c r="Q38" s="106">
        <v>30</v>
      </c>
      <c r="R38" s="106"/>
      <c r="S38" s="106">
        <v>20</v>
      </c>
      <c r="T38" s="106">
        <v>1</v>
      </c>
      <c r="U38" s="106">
        <v>30</v>
      </c>
      <c r="V38" s="106">
        <v>2</v>
      </c>
      <c r="W38" s="106" t="s">
        <v>42</v>
      </c>
      <c r="X38" s="106">
        <f t="shared" si="3"/>
        <v>186.3106796</v>
      </c>
      <c r="Y38" s="106">
        <f t="shared" si="1"/>
        <v>83</v>
      </c>
      <c r="Z38" s="106">
        <f t="shared" si="4"/>
        <v>269.3106796</v>
      </c>
      <c r="AA38" s="106" t="str">
        <f t="shared" si="5"/>
        <v>是</v>
      </c>
      <c r="AB38" s="106" t="str">
        <f t="shared" si="6"/>
        <v>是</v>
      </c>
      <c r="AC38" s="106" t="str">
        <f t="shared" si="7"/>
        <v>是</v>
      </c>
      <c r="AD38" s="106" t="s">
        <v>42</v>
      </c>
      <c r="AE38" s="106" t="s">
        <v>43</v>
      </c>
      <c r="AF38" s="106" t="s">
        <v>43</v>
      </c>
      <c r="AG38" s="126"/>
    </row>
    <row r="39" customHeight="1" spans="1:33">
      <c r="A39" s="126"/>
      <c r="B39" s="281">
        <v>5</v>
      </c>
      <c r="C39" s="126" t="s">
        <v>826</v>
      </c>
      <c r="D39" s="126">
        <v>22451256</v>
      </c>
      <c r="E39" s="126" t="s">
        <v>821</v>
      </c>
      <c r="F39" s="106">
        <v>184.172043</v>
      </c>
      <c r="G39" s="106"/>
      <c r="H39" s="106"/>
      <c r="I39" s="106"/>
      <c r="J39" s="106"/>
      <c r="K39" s="106"/>
      <c r="L39" s="106"/>
      <c r="M39" s="106"/>
      <c r="N39" s="106"/>
      <c r="O39" s="106"/>
      <c r="P39" s="106"/>
      <c r="Q39" s="106">
        <v>30</v>
      </c>
      <c r="R39" s="10"/>
      <c r="S39" s="106">
        <v>20</v>
      </c>
      <c r="T39" s="106">
        <v>1</v>
      </c>
      <c r="U39" s="106">
        <v>30</v>
      </c>
      <c r="V39" s="106">
        <v>3</v>
      </c>
      <c r="W39" s="106" t="s">
        <v>42</v>
      </c>
      <c r="X39" s="106">
        <f t="shared" si="3"/>
        <v>184.172043</v>
      </c>
      <c r="Y39" s="106">
        <f t="shared" si="1"/>
        <v>84</v>
      </c>
      <c r="Z39" s="106">
        <f t="shared" si="4"/>
        <v>268.172043</v>
      </c>
      <c r="AA39" s="106" t="str">
        <f t="shared" si="5"/>
        <v>是</v>
      </c>
      <c r="AB39" s="106" t="str">
        <f t="shared" si="6"/>
        <v>是</v>
      </c>
      <c r="AC39" s="106" t="str">
        <f t="shared" si="7"/>
        <v>是</v>
      </c>
      <c r="AD39" s="106" t="s">
        <v>42</v>
      </c>
      <c r="AE39" s="106" t="s">
        <v>43</v>
      </c>
      <c r="AF39" s="106" t="s">
        <v>43</v>
      </c>
      <c r="AG39" s="126"/>
    </row>
    <row r="40" customHeight="1" spans="1:33">
      <c r="A40" s="126"/>
      <c r="B40" s="281">
        <v>6</v>
      </c>
      <c r="C40" s="126" t="s">
        <v>827</v>
      </c>
      <c r="D40" s="126">
        <v>22451156</v>
      </c>
      <c r="E40" s="126" t="s">
        <v>828</v>
      </c>
      <c r="F40" s="106">
        <v>182.15534</v>
      </c>
      <c r="G40" s="106"/>
      <c r="H40" s="106"/>
      <c r="I40" s="106"/>
      <c r="J40" s="106"/>
      <c r="K40" s="106"/>
      <c r="L40" s="106"/>
      <c r="M40" s="106"/>
      <c r="N40" s="106"/>
      <c r="O40" s="106"/>
      <c r="P40" s="106"/>
      <c r="Q40" s="106">
        <v>30</v>
      </c>
      <c r="R40" s="106">
        <v>1</v>
      </c>
      <c r="S40" s="106">
        <v>20</v>
      </c>
      <c r="T40" s="106"/>
      <c r="U40" s="106">
        <v>30</v>
      </c>
      <c r="V40" s="106">
        <v>5</v>
      </c>
      <c r="W40" s="106" t="s">
        <v>42</v>
      </c>
      <c r="X40" s="106">
        <f t="shared" si="3"/>
        <v>182.15534</v>
      </c>
      <c r="Y40" s="106">
        <f t="shared" si="1"/>
        <v>86</v>
      </c>
      <c r="Z40" s="106">
        <f t="shared" si="4"/>
        <v>268.15534</v>
      </c>
      <c r="AA40" s="106" t="str">
        <f t="shared" si="5"/>
        <v>是</v>
      </c>
      <c r="AB40" s="106" t="str">
        <f t="shared" si="6"/>
        <v>是</v>
      </c>
      <c r="AC40" s="106" t="str">
        <f t="shared" si="7"/>
        <v>是</v>
      </c>
      <c r="AD40" s="106" t="s">
        <v>42</v>
      </c>
      <c r="AE40" s="106" t="s">
        <v>43</v>
      </c>
      <c r="AF40" s="106" t="s">
        <v>43</v>
      </c>
      <c r="AG40" s="126"/>
    </row>
    <row r="41" customHeight="1" spans="1:33">
      <c r="A41" s="126"/>
      <c r="B41" s="281">
        <v>7</v>
      </c>
      <c r="C41" s="126" t="s">
        <v>829</v>
      </c>
      <c r="D41" s="126">
        <v>22451121</v>
      </c>
      <c r="E41" s="126" t="s">
        <v>828</v>
      </c>
      <c r="F41" s="106">
        <v>184.757282</v>
      </c>
      <c r="G41" s="106"/>
      <c r="H41" s="106"/>
      <c r="I41" s="106"/>
      <c r="J41" s="106"/>
      <c r="K41" s="106"/>
      <c r="L41" s="106"/>
      <c r="M41" s="106"/>
      <c r="N41" s="106"/>
      <c r="O41" s="106"/>
      <c r="P41" s="106"/>
      <c r="Q41" s="106">
        <v>30</v>
      </c>
      <c r="R41" s="106">
        <v>2</v>
      </c>
      <c r="S41" s="106">
        <v>20</v>
      </c>
      <c r="T41" s="106">
        <v>1</v>
      </c>
      <c r="U41" s="106">
        <v>30</v>
      </c>
      <c r="V41" s="106"/>
      <c r="W41" s="106" t="s">
        <v>42</v>
      </c>
      <c r="X41" s="106">
        <f t="shared" ref="X41:X75" si="8">SUM(F41:P41)+IFERROR(_xlfn.TEXTAFTER(_xlfn.TEXTBEFORE(H41,")"),"(+"),0)+IFERROR(_xlfn.TEXTAFTER(_xlfn.TEXTBEFORE(L41,")"),"(+"),0)+IFERROR(_xlfn.TEXTAFTER(_xlfn.TEXTBEFORE(N41,")"),"(+"),0)</f>
        <v>184.757282</v>
      </c>
      <c r="Y41" s="106">
        <f t="shared" si="1"/>
        <v>83</v>
      </c>
      <c r="Z41" s="106">
        <f t="shared" ref="Z41:Z75" si="9">SUM(X41:Y41)</f>
        <v>267.757282</v>
      </c>
      <c r="AA41" s="106" t="str">
        <f t="shared" ref="AA41:AA75" si="10">IF(RANK(X41,$X$35:$X$75,0)&lt;16.5,"是","否")</f>
        <v>是</v>
      </c>
      <c r="AB41" s="106" t="str">
        <f t="shared" ref="AB41:AB75" si="11">IF(RANK(Y41,$Y$35:$Y$75,0)&lt;16.5,"是","否")</f>
        <v>是</v>
      </c>
      <c r="AC41" s="106" t="str">
        <f t="shared" ref="AC41:AC75" si="12">IF(RANK(Z41,$Z$35:$Z$75,0)&lt;16.5,"是","否")</f>
        <v>是</v>
      </c>
      <c r="AD41" s="106" t="s">
        <v>42</v>
      </c>
      <c r="AE41" s="106" t="s">
        <v>43</v>
      </c>
      <c r="AF41" s="106" t="s">
        <v>43</v>
      </c>
      <c r="AG41" s="126"/>
    </row>
    <row r="42" customHeight="1" spans="1:33">
      <c r="A42" s="126"/>
      <c r="B42" s="281">
        <v>8</v>
      </c>
      <c r="C42" s="126" t="s">
        <v>830</v>
      </c>
      <c r="D42" s="126">
        <v>22451249</v>
      </c>
      <c r="E42" s="126" t="s">
        <v>828</v>
      </c>
      <c r="F42" s="106">
        <v>182.4271845</v>
      </c>
      <c r="G42" s="106"/>
      <c r="H42" s="106"/>
      <c r="I42" s="106"/>
      <c r="J42" s="106"/>
      <c r="K42" s="106"/>
      <c r="L42" s="106"/>
      <c r="M42" s="106"/>
      <c r="N42" s="106"/>
      <c r="O42" s="106">
        <v>1</v>
      </c>
      <c r="P42" s="106"/>
      <c r="Q42" s="106">
        <v>30</v>
      </c>
      <c r="R42" s="106"/>
      <c r="S42" s="106">
        <v>20</v>
      </c>
      <c r="T42" s="106">
        <v>1.5</v>
      </c>
      <c r="U42" s="106">
        <v>30</v>
      </c>
      <c r="V42" s="106">
        <v>2</v>
      </c>
      <c r="W42" s="106" t="s">
        <v>42</v>
      </c>
      <c r="X42" s="106">
        <f t="shared" si="8"/>
        <v>183.4271845</v>
      </c>
      <c r="Y42" s="106">
        <f t="shared" si="1"/>
        <v>83.5</v>
      </c>
      <c r="Z42" s="106">
        <f t="shared" si="9"/>
        <v>266.9271845</v>
      </c>
      <c r="AA42" s="106" t="str">
        <f t="shared" si="10"/>
        <v>是</v>
      </c>
      <c r="AB42" s="106" t="str">
        <f t="shared" si="11"/>
        <v>是</v>
      </c>
      <c r="AC42" s="106" t="str">
        <f t="shared" si="12"/>
        <v>是</v>
      </c>
      <c r="AD42" s="106" t="s">
        <v>42</v>
      </c>
      <c r="AE42" s="106" t="s">
        <v>43</v>
      </c>
      <c r="AF42" s="106" t="s">
        <v>43</v>
      </c>
      <c r="AG42" s="126"/>
    </row>
    <row r="43" customHeight="1" spans="1:33">
      <c r="A43" s="126"/>
      <c r="B43" s="281">
        <v>9</v>
      </c>
      <c r="C43" s="126" t="s">
        <v>831</v>
      </c>
      <c r="D43" s="126">
        <v>22451244</v>
      </c>
      <c r="E43" s="126" t="s">
        <v>821</v>
      </c>
      <c r="F43" s="106">
        <v>178.6601942</v>
      </c>
      <c r="G43" s="106"/>
      <c r="H43" s="106"/>
      <c r="I43" s="106"/>
      <c r="J43" s="106"/>
      <c r="K43" s="106"/>
      <c r="L43" s="106"/>
      <c r="M43" s="106"/>
      <c r="N43" s="106"/>
      <c r="O43" s="106"/>
      <c r="P43" s="106"/>
      <c r="Q43" s="106">
        <v>30</v>
      </c>
      <c r="R43" s="106">
        <v>1.2</v>
      </c>
      <c r="S43" s="106">
        <v>20</v>
      </c>
      <c r="T43" s="106"/>
      <c r="U43" s="106">
        <v>30</v>
      </c>
      <c r="V43" s="106">
        <v>7</v>
      </c>
      <c r="W43" s="106" t="s">
        <v>42</v>
      </c>
      <c r="X43" s="106">
        <f t="shared" si="8"/>
        <v>178.6601942</v>
      </c>
      <c r="Y43" s="106">
        <f t="shared" si="1"/>
        <v>88.2</v>
      </c>
      <c r="Z43" s="106">
        <f t="shared" si="9"/>
        <v>266.8601942</v>
      </c>
      <c r="AA43" s="106" t="str">
        <f t="shared" si="10"/>
        <v>否</v>
      </c>
      <c r="AB43" s="106" t="str">
        <f t="shared" si="11"/>
        <v>是</v>
      </c>
      <c r="AC43" s="106" t="str">
        <f t="shared" si="12"/>
        <v>是</v>
      </c>
      <c r="AD43" s="106" t="s">
        <v>42</v>
      </c>
      <c r="AE43" s="106" t="s">
        <v>43</v>
      </c>
      <c r="AF43" s="106" t="s">
        <v>53</v>
      </c>
      <c r="AG43" s="126"/>
    </row>
    <row r="44" customHeight="1" spans="1:33">
      <c r="A44" s="126"/>
      <c r="B44" s="281">
        <v>10</v>
      </c>
      <c r="C44" s="126" t="s">
        <v>832</v>
      </c>
      <c r="D44" s="126">
        <v>22451133</v>
      </c>
      <c r="E44" s="126" t="s">
        <v>828</v>
      </c>
      <c r="F44" s="106">
        <v>181.61</v>
      </c>
      <c r="G44" s="106"/>
      <c r="H44" s="106"/>
      <c r="I44" s="106"/>
      <c r="J44" s="106"/>
      <c r="K44" s="106"/>
      <c r="L44" s="106"/>
      <c r="M44" s="106"/>
      <c r="N44" s="106"/>
      <c r="O44" s="106"/>
      <c r="P44" s="106"/>
      <c r="Q44" s="106">
        <v>30</v>
      </c>
      <c r="R44" s="106"/>
      <c r="S44" s="106">
        <v>20</v>
      </c>
      <c r="T44" s="106">
        <v>1</v>
      </c>
      <c r="U44" s="106">
        <v>30</v>
      </c>
      <c r="V44" s="106">
        <v>4</v>
      </c>
      <c r="W44" s="106" t="s">
        <v>42</v>
      </c>
      <c r="X44" s="106">
        <f t="shared" si="8"/>
        <v>181.61</v>
      </c>
      <c r="Y44" s="106">
        <f t="shared" si="1"/>
        <v>85</v>
      </c>
      <c r="Z44" s="106">
        <f t="shared" si="9"/>
        <v>266.61</v>
      </c>
      <c r="AA44" s="106" t="str">
        <f t="shared" si="10"/>
        <v>是</v>
      </c>
      <c r="AB44" s="106" t="str">
        <f t="shared" si="11"/>
        <v>是</v>
      </c>
      <c r="AC44" s="106" t="str">
        <f t="shared" si="12"/>
        <v>是</v>
      </c>
      <c r="AD44" s="106" t="s">
        <v>42</v>
      </c>
      <c r="AE44" s="106" t="s">
        <v>43</v>
      </c>
      <c r="AF44" s="106" t="s">
        <v>43</v>
      </c>
      <c r="AG44" s="126"/>
    </row>
    <row r="45" customHeight="1" spans="1:33">
      <c r="A45" s="126"/>
      <c r="B45" s="281">
        <v>11</v>
      </c>
      <c r="C45" s="126" t="s">
        <v>833</v>
      </c>
      <c r="D45" s="126">
        <v>22451107</v>
      </c>
      <c r="E45" s="126" t="s">
        <v>828</v>
      </c>
      <c r="F45" s="106">
        <v>177.3203883</v>
      </c>
      <c r="G45" s="106"/>
      <c r="H45" s="106"/>
      <c r="I45" s="106"/>
      <c r="J45" s="106"/>
      <c r="K45" s="106"/>
      <c r="L45" s="106"/>
      <c r="M45" s="106"/>
      <c r="N45" s="106"/>
      <c r="O45" s="106"/>
      <c r="P45" s="106"/>
      <c r="Q45" s="106">
        <v>30</v>
      </c>
      <c r="R45" s="106"/>
      <c r="S45" s="106">
        <v>20</v>
      </c>
      <c r="T45" s="106"/>
      <c r="U45" s="106">
        <v>30</v>
      </c>
      <c r="V45" s="106">
        <v>7</v>
      </c>
      <c r="W45" s="106" t="s">
        <v>42</v>
      </c>
      <c r="X45" s="106">
        <f t="shared" si="8"/>
        <v>177.3203883</v>
      </c>
      <c r="Y45" s="106">
        <f t="shared" si="1"/>
        <v>87</v>
      </c>
      <c r="Z45" s="106">
        <f t="shared" si="9"/>
        <v>264.3203883</v>
      </c>
      <c r="AA45" s="106" t="str">
        <f t="shared" si="10"/>
        <v>否</v>
      </c>
      <c r="AB45" s="106" t="str">
        <f t="shared" si="11"/>
        <v>是</v>
      </c>
      <c r="AC45" s="106" t="str">
        <f t="shared" si="12"/>
        <v>是</v>
      </c>
      <c r="AD45" s="106" t="s">
        <v>42</v>
      </c>
      <c r="AE45" s="106" t="s">
        <v>43</v>
      </c>
      <c r="AF45" s="106" t="s">
        <v>53</v>
      </c>
      <c r="AG45" s="126"/>
    </row>
    <row r="46" customHeight="1" spans="1:33">
      <c r="A46" s="126"/>
      <c r="B46" s="281">
        <v>12</v>
      </c>
      <c r="C46" s="126" t="s">
        <v>834</v>
      </c>
      <c r="D46" s="126">
        <v>22451233</v>
      </c>
      <c r="E46" s="126" t="s">
        <v>821</v>
      </c>
      <c r="F46" s="106">
        <v>180.621359</v>
      </c>
      <c r="G46" s="106"/>
      <c r="H46" s="106"/>
      <c r="I46" s="106"/>
      <c r="J46" s="106"/>
      <c r="K46" s="106"/>
      <c r="L46" s="106"/>
      <c r="M46" s="106"/>
      <c r="N46" s="106"/>
      <c r="O46" s="106"/>
      <c r="P46" s="106"/>
      <c r="Q46" s="106">
        <v>30</v>
      </c>
      <c r="R46" s="106"/>
      <c r="S46" s="106">
        <v>20</v>
      </c>
      <c r="T46" s="106">
        <v>1</v>
      </c>
      <c r="U46" s="106">
        <v>30</v>
      </c>
      <c r="V46" s="106"/>
      <c r="W46" s="106" t="s">
        <v>42</v>
      </c>
      <c r="X46" s="106">
        <f t="shared" si="8"/>
        <v>180.621359</v>
      </c>
      <c r="Y46" s="106">
        <f t="shared" si="1"/>
        <v>81</v>
      </c>
      <c r="Z46" s="106">
        <f t="shared" si="9"/>
        <v>261.621359</v>
      </c>
      <c r="AA46" s="106" t="str">
        <f t="shared" si="10"/>
        <v>是</v>
      </c>
      <c r="AB46" s="106" t="str">
        <f t="shared" si="11"/>
        <v>是</v>
      </c>
      <c r="AC46" s="106" t="str">
        <f t="shared" si="12"/>
        <v>是</v>
      </c>
      <c r="AD46" s="106" t="s">
        <v>42</v>
      </c>
      <c r="AE46" s="106" t="s">
        <v>43</v>
      </c>
      <c r="AF46" s="106" t="s">
        <v>43</v>
      </c>
      <c r="AG46" s="126"/>
    </row>
    <row r="47" customHeight="1" spans="1:33">
      <c r="A47" s="126"/>
      <c r="B47" s="281">
        <v>13</v>
      </c>
      <c r="C47" s="126" t="s">
        <v>835</v>
      </c>
      <c r="D47" s="126">
        <v>22451240</v>
      </c>
      <c r="E47" s="126" t="s">
        <v>828</v>
      </c>
      <c r="F47" s="106">
        <v>177.8446602</v>
      </c>
      <c r="G47" s="106"/>
      <c r="H47" s="106"/>
      <c r="I47" s="106"/>
      <c r="J47" s="106"/>
      <c r="K47" s="106"/>
      <c r="L47" s="106"/>
      <c r="M47" s="106"/>
      <c r="N47" s="106"/>
      <c r="O47" s="106"/>
      <c r="P47" s="106"/>
      <c r="Q47" s="106">
        <v>30</v>
      </c>
      <c r="R47" s="106"/>
      <c r="S47" s="106">
        <v>20</v>
      </c>
      <c r="T47" s="106">
        <v>1</v>
      </c>
      <c r="U47" s="106">
        <v>30</v>
      </c>
      <c r="V47" s="106"/>
      <c r="W47" s="106" t="s">
        <v>42</v>
      </c>
      <c r="X47" s="106">
        <f t="shared" si="8"/>
        <v>177.8446602</v>
      </c>
      <c r="Y47" s="106">
        <f t="shared" si="1"/>
        <v>81</v>
      </c>
      <c r="Z47" s="106">
        <f t="shared" si="9"/>
        <v>258.8446602</v>
      </c>
      <c r="AA47" s="106" t="str">
        <f t="shared" si="10"/>
        <v>否</v>
      </c>
      <c r="AB47" s="106" t="str">
        <f t="shared" si="11"/>
        <v>是</v>
      </c>
      <c r="AC47" s="106" t="str">
        <f t="shared" si="12"/>
        <v>是</v>
      </c>
      <c r="AD47" s="106" t="s">
        <v>42</v>
      </c>
      <c r="AE47" s="106" t="s">
        <v>43</v>
      </c>
      <c r="AF47" s="106" t="s">
        <v>53</v>
      </c>
      <c r="AG47" s="126"/>
    </row>
    <row r="48" customHeight="1" spans="1:33">
      <c r="A48" s="126"/>
      <c r="B48" s="281">
        <v>14</v>
      </c>
      <c r="C48" s="126" t="s">
        <v>836</v>
      </c>
      <c r="D48" s="126">
        <v>22451207</v>
      </c>
      <c r="E48" s="126" t="s">
        <v>828</v>
      </c>
      <c r="F48" s="106">
        <v>175.592233</v>
      </c>
      <c r="G48" s="106"/>
      <c r="H48" s="106"/>
      <c r="I48" s="106"/>
      <c r="J48" s="106"/>
      <c r="K48" s="106"/>
      <c r="L48" s="106"/>
      <c r="M48" s="106"/>
      <c r="N48" s="106"/>
      <c r="O48" s="106"/>
      <c r="P48" s="106"/>
      <c r="Q48" s="106">
        <v>30</v>
      </c>
      <c r="R48" s="106"/>
      <c r="S48" s="106">
        <v>20</v>
      </c>
      <c r="T48" s="106">
        <v>1</v>
      </c>
      <c r="U48" s="106">
        <v>30</v>
      </c>
      <c r="V48" s="106">
        <v>2</v>
      </c>
      <c r="W48" s="106" t="s">
        <v>42</v>
      </c>
      <c r="X48" s="106">
        <f t="shared" si="8"/>
        <v>175.592233</v>
      </c>
      <c r="Y48" s="106">
        <f t="shared" si="1"/>
        <v>83</v>
      </c>
      <c r="Z48" s="106">
        <f t="shared" si="9"/>
        <v>258.592233</v>
      </c>
      <c r="AA48" s="106" t="str">
        <f t="shared" si="10"/>
        <v>否</v>
      </c>
      <c r="AB48" s="106" t="str">
        <f t="shared" si="11"/>
        <v>是</v>
      </c>
      <c r="AC48" s="106" t="str">
        <f t="shared" si="12"/>
        <v>是</v>
      </c>
      <c r="AD48" s="106" t="s">
        <v>42</v>
      </c>
      <c r="AE48" s="106" t="s">
        <v>43</v>
      </c>
      <c r="AF48" s="106" t="s">
        <v>53</v>
      </c>
      <c r="AG48" s="126"/>
    </row>
    <row r="49" customHeight="1" spans="1:33">
      <c r="A49" s="126"/>
      <c r="B49" s="281">
        <v>15</v>
      </c>
      <c r="C49" s="126" t="s">
        <v>837</v>
      </c>
      <c r="D49" s="126">
        <v>22451066</v>
      </c>
      <c r="E49" s="126" t="s">
        <v>828</v>
      </c>
      <c r="F49" s="106">
        <v>178.99</v>
      </c>
      <c r="G49" s="106"/>
      <c r="H49" s="106"/>
      <c r="I49" s="106"/>
      <c r="J49" s="106"/>
      <c r="K49" s="106"/>
      <c r="L49" s="106"/>
      <c r="M49" s="106"/>
      <c r="N49" s="106"/>
      <c r="O49" s="106"/>
      <c r="P49" s="106"/>
      <c r="Q49" s="106">
        <v>25</v>
      </c>
      <c r="R49" s="106"/>
      <c r="S49" s="106">
        <v>20</v>
      </c>
      <c r="T49" s="106"/>
      <c r="U49" s="106">
        <v>28</v>
      </c>
      <c r="V49" s="106">
        <v>2</v>
      </c>
      <c r="W49" s="106" t="s">
        <v>42</v>
      </c>
      <c r="X49" s="106">
        <f t="shared" si="8"/>
        <v>178.99</v>
      </c>
      <c r="Y49" s="106">
        <f t="shared" si="1"/>
        <v>75</v>
      </c>
      <c r="Z49" s="106">
        <f t="shared" si="9"/>
        <v>253.99</v>
      </c>
      <c r="AA49" s="106" t="str">
        <f t="shared" si="10"/>
        <v>否</v>
      </c>
      <c r="AB49" s="106" t="str">
        <f t="shared" si="11"/>
        <v>是</v>
      </c>
      <c r="AC49" s="106" t="str">
        <f t="shared" si="12"/>
        <v>是</v>
      </c>
      <c r="AD49" s="106" t="s">
        <v>42</v>
      </c>
      <c r="AE49" s="106" t="s">
        <v>43</v>
      </c>
      <c r="AF49" s="106" t="s">
        <v>53</v>
      </c>
      <c r="AG49" s="126"/>
    </row>
    <row r="50" ht="36" customHeight="1" spans="1:33">
      <c r="A50" s="126"/>
      <c r="B50" s="281">
        <v>16</v>
      </c>
      <c r="C50" s="126" t="s">
        <v>838</v>
      </c>
      <c r="D50" s="126">
        <v>22451085</v>
      </c>
      <c r="E50" s="126" t="s">
        <v>821</v>
      </c>
      <c r="F50" s="106">
        <v>183.8666667</v>
      </c>
      <c r="G50" s="106"/>
      <c r="H50" s="106"/>
      <c r="I50" s="106"/>
      <c r="J50" s="106"/>
      <c r="K50" s="106"/>
      <c r="L50" s="106"/>
      <c r="M50" s="106"/>
      <c r="N50" s="106" t="s">
        <v>839</v>
      </c>
      <c r="O50" s="106"/>
      <c r="P50" s="106"/>
      <c r="Q50" s="106">
        <v>11</v>
      </c>
      <c r="R50" s="106"/>
      <c r="S50" s="106">
        <v>20</v>
      </c>
      <c r="T50" s="106">
        <v>1</v>
      </c>
      <c r="U50" s="106">
        <v>30</v>
      </c>
      <c r="V50" s="106">
        <v>2</v>
      </c>
      <c r="W50" s="106" t="s">
        <v>42</v>
      </c>
      <c r="X50" s="106">
        <f t="shared" si="8"/>
        <v>188.8666667</v>
      </c>
      <c r="Y50" s="106">
        <f t="shared" si="1"/>
        <v>64</v>
      </c>
      <c r="Z50" s="106">
        <f t="shared" si="9"/>
        <v>252.8666667</v>
      </c>
      <c r="AA50" s="106" t="str">
        <f t="shared" si="10"/>
        <v>是</v>
      </c>
      <c r="AB50" s="106" t="str">
        <f t="shared" si="11"/>
        <v>否</v>
      </c>
      <c r="AC50" s="106" t="str">
        <f t="shared" si="12"/>
        <v>是</v>
      </c>
      <c r="AD50" s="106" t="s">
        <v>42</v>
      </c>
      <c r="AE50" s="106" t="s">
        <v>43</v>
      </c>
      <c r="AF50" s="106" t="s">
        <v>53</v>
      </c>
      <c r="AG50" s="126"/>
    </row>
    <row r="51" customHeight="1" spans="1:33">
      <c r="A51" s="126"/>
      <c r="B51" s="281">
        <v>17</v>
      </c>
      <c r="C51" s="126" t="s">
        <v>840</v>
      </c>
      <c r="D51" s="126">
        <v>22451208</v>
      </c>
      <c r="E51" s="126" t="s">
        <v>828</v>
      </c>
      <c r="F51" s="106">
        <v>179.728155339806</v>
      </c>
      <c r="G51" s="106"/>
      <c r="H51" s="106"/>
      <c r="I51" s="106"/>
      <c r="J51" s="106"/>
      <c r="K51" s="106"/>
      <c r="L51" s="106"/>
      <c r="M51" s="106"/>
      <c r="N51" s="106"/>
      <c r="O51" s="106"/>
      <c r="P51" s="106"/>
      <c r="Q51" s="106">
        <v>30</v>
      </c>
      <c r="R51" s="106"/>
      <c r="S51" s="106">
        <v>20</v>
      </c>
      <c r="T51" s="106">
        <v>1</v>
      </c>
      <c r="U51" s="106">
        <v>20.5</v>
      </c>
      <c r="V51" s="106"/>
      <c r="W51" s="106" t="s">
        <v>42</v>
      </c>
      <c r="X51" s="106">
        <f t="shared" si="8"/>
        <v>179.728155339806</v>
      </c>
      <c r="Y51" s="106">
        <f t="shared" si="1"/>
        <v>71.5</v>
      </c>
      <c r="Z51" s="106">
        <f t="shared" si="9"/>
        <v>251.228155339806</v>
      </c>
      <c r="AA51" s="106" t="str">
        <f t="shared" si="10"/>
        <v>是</v>
      </c>
      <c r="AB51" s="106" t="str">
        <f t="shared" si="11"/>
        <v>否</v>
      </c>
      <c r="AC51" s="106" t="str">
        <f t="shared" si="12"/>
        <v>否</v>
      </c>
      <c r="AD51" s="106" t="s">
        <v>59</v>
      </c>
      <c r="AE51" s="106" t="s">
        <v>53</v>
      </c>
      <c r="AF51" s="106" t="s">
        <v>53</v>
      </c>
      <c r="AG51" s="126"/>
    </row>
    <row r="52" customHeight="1" spans="1:33">
      <c r="A52" s="126"/>
      <c r="B52" s="281">
        <v>18</v>
      </c>
      <c r="C52" s="126" t="s">
        <v>841</v>
      </c>
      <c r="D52" s="126">
        <v>22451315</v>
      </c>
      <c r="E52" s="126" t="s">
        <v>828</v>
      </c>
      <c r="F52" s="106">
        <v>166.89</v>
      </c>
      <c r="G52" s="106"/>
      <c r="H52" s="106"/>
      <c r="I52" s="106"/>
      <c r="J52" s="106"/>
      <c r="K52" s="106"/>
      <c r="L52" s="106"/>
      <c r="M52" s="106"/>
      <c r="N52" s="106"/>
      <c r="O52" s="106"/>
      <c r="P52" s="106"/>
      <c r="Q52" s="106">
        <v>30</v>
      </c>
      <c r="R52" s="106"/>
      <c r="S52" s="106">
        <v>20</v>
      </c>
      <c r="T52" s="106">
        <v>1</v>
      </c>
      <c r="U52" s="106">
        <v>30</v>
      </c>
      <c r="V52" s="106"/>
      <c r="W52" s="106" t="s">
        <v>42</v>
      </c>
      <c r="X52" s="106">
        <f t="shared" si="8"/>
        <v>166.89</v>
      </c>
      <c r="Y52" s="106">
        <f t="shared" si="1"/>
        <v>81</v>
      </c>
      <c r="Z52" s="106">
        <f t="shared" si="9"/>
        <v>247.89</v>
      </c>
      <c r="AA52" s="106" t="str">
        <f t="shared" si="10"/>
        <v>否</v>
      </c>
      <c r="AB52" s="106" t="str">
        <f t="shared" si="11"/>
        <v>是</v>
      </c>
      <c r="AC52" s="106" t="str">
        <f t="shared" si="12"/>
        <v>否</v>
      </c>
      <c r="AD52" s="106" t="s">
        <v>59</v>
      </c>
      <c r="AE52" s="106" t="s">
        <v>53</v>
      </c>
      <c r="AF52" s="106" t="s">
        <v>53</v>
      </c>
      <c r="AG52" s="126"/>
    </row>
    <row r="53" ht="24" customHeight="1" spans="1:33">
      <c r="A53" s="126"/>
      <c r="B53" s="281">
        <v>19</v>
      </c>
      <c r="C53" s="126" t="s">
        <v>842</v>
      </c>
      <c r="D53" s="126">
        <v>22451028</v>
      </c>
      <c r="E53" s="126" t="s">
        <v>828</v>
      </c>
      <c r="F53" s="106">
        <v>183.0291262</v>
      </c>
      <c r="G53" s="106"/>
      <c r="H53" s="106" t="s">
        <v>843</v>
      </c>
      <c r="I53" s="106"/>
      <c r="J53" s="106"/>
      <c r="K53" s="106"/>
      <c r="L53" s="106"/>
      <c r="M53" s="106"/>
      <c r="N53" s="106"/>
      <c r="O53" s="106"/>
      <c r="P53" s="106"/>
      <c r="Q53" s="106">
        <v>29.25</v>
      </c>
      <c r="R53" s="106"/>
      <c r="S53" s="106">
        <v>20</v>
      </c>
      <c r="T53" s="106">
        <v>1</v>
      </c>
      <c r="U53" s="106">
        <v>13</v>
      </c>
      <c r="V53" s="106"/>
      <c r="W53" s="106" t="s">
        <v>42</v>
      </c>
      <c r="X53" s="106">
        <f t="shared" si="8"/>
        <v>184.2791262</v>
      </c>
      <c r="Y53" s="106">
        <f t="shared" si="1"/>
        <v>63.25</v>
      </c>
      <c r="Z53" s="106">
        <f t="shared" si="9"/>
        <v>247.5291262</v>
      </c>
      <c r="AA53" s="106" t="str">
        <f t="shared" si="10"/>
        <v>是</v>
      </c>
      <c r="AB53" s="106" t="str">
        <f t="shared" si="11"/>
        <v>否</v>
      </c>
      <c r="AC53" s="106" t="str">
        <f t="shared" si="12"/>
        <v>否</v>
      </c>
      <c r="AD53" s="106" t="s">
        <v>59</v>
      </c>
      <c r="AE53" s="106" t="s">
        <v>53</v>
      </c>
      <c r="AF53" s="106" t="s">
        <v>53</v>
      </c>
      <c r="AG53" s="126"/>
    </row>
    <row r="54" customHeight="1" spans="1:33">
      <c r="A54" s="126"/>
      <c r="B54" s="281">
        <v>20</v>
      </c>
      <c r="C54" s="126" t="s">
        <v>844</v>
      </c>
      <c r="D54" s="126">
        <v>22451228</v>
      </c>
      <c r="E54" s="126" t="s">
        <v>821</v>
      </c>
      <c r="F54" s="106">
        <v>174.56</v>
      </c>
      <c r="G54" s="106"/>
      <c r="H54" s="106"/>
      <c r="I54" s="106"/>
      <c r="J54" s="106"/>
      <c r="K54" s="106"/>
      <c r="L54" s="106"/>
      <c r="M54" s="106"/>
      <c r="N54" s="106"/>
      <c r="O54" s="106"/>
      <c r="P54" s="106"/>
      <c r="Q54" s="106">
        <v>30</v>
      </c>
      <c r="R54" s="106"/>
      <c r="S54" s="106">
        <v>21</v>
      </c>
      <c r="T54" s="106"/>
      <c r="U54" s="106">
        <v>20.5</v>
      </c>
      <c r="V54" s="106"/>
      <c r="W54" s="106" t="s">
        <v>42</v>
      </c>
      <c r="X54" s="106">
        <f t="shared" si="8"/>
        <v>174.56</v>
      </c>
      <c r="Y54" s="106">
        <f t="shared" si="1"/>
        <v>71.5</v>
      </c>
      <c r="Z54" s="106">
        <f t="shared" si="9"/>
        <v>246.06</v>
      </c>
      <c r="AA54" s="106" t="str">
        <f t="shared" si="10"/>
        <v>否</v>
      </c>
      <c r="AB54" s="106" t="str">
        <f t="shared" si="11"/>
        <v>否</v>
      </c>
      <c r="AC54" s="106" t="str">
        <f t="shared" si="12"/>
        <v>否</v>
      </c>
      <c r="AD54" s="106" t="s">
        <v>59</v>
      </c>
      <c r="AE54" s="106" t="s">
        <v>53</v>
      </c>
      <c r="AF54" s="106" t="s">
        <v>53</v>
      </c>
      <c r="AG54" s="126"/>
    </row>
    <row r="55" customHeight="1" spans="1:33">
      <c r="A55" s="126"/>
      <c r="B55" s="281">
        <v>21</v>
      </c>
      <c r="C55" s="126" t="s">
        <v>845</v>
      </c>
      <c r="D55" s="126">
        <v>22451165</v>
      </c>
      <c r="E55" s="126" t="s">
        <v>821</v>
      </c>
      <c r="F55" s="106">
        <v>179.6504854</v>
      </c>
      <c r="G55" s="106"/>
      <c r="H55" s="106"/>
      <c r="I55" s="106"/>
      <c r="J55" s="106"/>
      <c r="K55" s="106"/>
      <c r="L55" s="106"/>
      <c r="M55" s="106"/>
      <c r="N55" s="106"/>
      <c r="O55" s="106"/>
      <c r="P55" s="106"/>
      <c r="Q55" s="106">
        <v>30</v>
      </c>
      <c r="R55" s="106"/>
      <c r="S55" s="106">
        <v>20</v>
      </c>
      <c r="T55" s="106">
        <v>1</v>
      </c>
      <c r="U55" s="106">
        <v>13</v>
      </c>
      <c r="V55" s="106"/>
      <c r="W55" s="106" t="s">
        <v>42</v>
      </c>
      <c r="X55" s="106">
        <f t="shared" si="8"/>
        <v>179.6504854</v>
      </c>
      <c r="Y55" s="106">
        <f t="shared" si="1"/>
        <v>64</v>
      </c>
      <c r="Z55" s="106">
        <f t="shared" si="9"/>
        <v>243.6504854</v>
      </c>
      <c r="AA55" s="106" t="str">
        <f t="shared" si="10"/>
        <v>是</v>
      </c>
      <c r="AB55" s="106" t="str">
        <f t="shared" si="11"/>
        <v>否</v>
      </c>
      <c r="AC55" s="106" t="str">
        <f t="shared" si="12"/>
        <v>否</v>
      </c>
      <c r="AD55" s="106" t="s">
        <v>59</v>
      </c>
      <c r="AE55" s="106" t="s">
        <v>53</v>
      </c>
      <c r="AF55" s="106" t="s">
        <v>53</v>
      </c>
      <c r="AG55" s="126"/>
    </row>
    <row r="56" customHeight="1" spans="1:33">
      <c r="A56" s="126"/>
      <c r="B56" s="281">
        <v>22</v>
      </c>
      <c r="C56" s="126" t="s">
        <v>846</v>
      </c>
      <c r="D56" s="126">
        <v>22451231</v>
      </c>
      <c r="E56" s="126" t="s">
        <v>58</v>
      </c>
      <c r="F56" s="106">
        <v>177.2427184</v>
      </c>
      <c r="G56" s="106"/>
      <c r="H56" s="106"/>
      <c r="I56" s="106"/>
      <c r="J56" s="106"/>
      <c r="K56" s="106"/>
      <c r="L56" s="106"/>
      <c r="M56" s="106"/>
      <c r="N56" s="106"/>
      <c r="O56" s="106"/>
      <c r="P56" s="106"/>
      <c r="Q56" s="106">
        <v>11.25</v>
      </c>
      <c r="R56" s="106"/>
      <c r="S56" s="106">
        <v>20</v>
      </c>
      <c r="T56" s="106">
        <v>1</v>
      </c>
      <c r="U56" s="106">
        <v>30</v>
      </c>
      <c r="V56" s="106"/>
      <c r="W56" s="106" t="s">
        <v>42</v>
      </c>
      <c r="X56" s="106">
        <f t="shared" si="8"/>
        <v>177.2427184</v>
      </c>
      <c r="Y56" s="106">
        <f t="shared" si="1"/>
        <v>62.25</v>
      </c>
      <c r="Z56" s="106">
        <f t="shared" si="9"/>
        <v>239.4927184</v>
      </c>
      <c r="AA56" s="106" t="str">
        <f t="shared" si="10"/>
        <v>否</v>
      </c>
      <c r="AB56" s="106" t="str">
        <f t="shared" si="11"/>
        <v>否</v>
      </c>
      <c r="AC56" s="106" t="str">
        <f t="shared" si="12"/>
        <v>否</v>
      </c>
      <c r="AD56" s="106" t="s">
        <v>59</v>
      </c>
      <c r="AE56" s="106" t="s">
        <v>53</v>
      </c>
      <c r="AF56" s="106" t="s">
        <v>53</v>
      </c>
      <c r="AG56" s="126"/>
    </row>
    <row r="57" customHeight="1" spans="1:33">
      <c r="A57" s="126"/>
      <c r="B57" s="281">
        <v>23</v>
      </c>
      <c r="C57" s="126" t="s">
        <v>847</v>
      </c>
      <c r="D57" s="126">
        <v>22451096</v>
      </c>
      <c r="E57" s="126" t="s">
        <v>821</v>
      </c>
      <c r="F57" s="106">
        <v>176.06</v>
      </c>
      <c r="G57" s="106"/>
      <c r="H57" s="106" t="s">
        <v>848</v>
      </c>
      <c r="I57" s="106"/>
      <c r="J57" s="106"/>
      <c r="K57" s="106"/>
      <c r="L57" s="106"/>
      <c r="M57" s="106"/>
      <c r="N57" s="106"/>
      <c r="O57" s="106"/>
      <c r="P57" s="106"/>
      <c r="Q57" s="106">
        <v>9</v>
      </c>
      <c r="R57" s="106"/>
      <c r="S57" s="106">
        <v>20</v>
      </c>
      <c r="T57" s="106">
        <v>1</v>
      </c>
      <c r="U57" s="106">
        <v>30</v>
      </c>
      <c r="V57" s="106"/>
      <c r="W57" s="106" t="s">
        <v>42</v>
      </c>
      <c r="X57" s="106">
        <f t="shared" si="8"/>
        <v>178.56</v>
      </c>
      <c r="Y57" s="106">
        <f t="shared" si="1"/>
        <v>60</v>
      </c>
      <c r="Z57" s="106">
        <f t="shared" si="9"/>
        <v>238.56</v>
      </c>
      <c r="AA57" s="106" t="str">
        <f t="shared" si="10"/>
        <v>否</v>
      </c>
      <c r="AB57" s="106" t="str">
        <f t="shared" si="11"/>
        <v>否</v>
      </c>
      <c r="AC57" s="106" t="str">
        <f t="shared" si="12"/>
        <v>否</v>
      </c>
      <c r="AD57" s="106" t="s">
        <v>59</v>
      </c>
      <c r="AE57" s="106" t="s">
        <v>53</v>
      </c>
      <c r="AF57" s="106" t="s">
        <v>53</v>
      </c>
      <c r="AG57" s="126"/>
    </row>
    <row r="58" customHeight="1" spans="1:33">
      <c r="A58" s="126"/>
      <c r="B58" s="281">
        <v>24</v>
      </c>
      <c r="C58" s="126" t="s">
        <v>849</v>
      </c>
      <c r="D58" s="126">
        <v>22451169</v>
      </c>
      <c r="E58" s="126" t="s">
        <v>828</v>
      </c>
      <c r="F58" s="106">
        <v>174.776699</v>
      </c>
      <c r="G58" s="106"/>
      <c r="H58" s="106"/>
      <c r="I58" s="106"/>
      <c r="J58" s="106"/>
      <c r="K58" s="106"/>
      <c r="L58" s="106"/>
      <c r="M58" s="106"/>
      <c r="N58" s="106"/>
      <c r="O58" s="106"/>
      <c r="P58" s="106"/>
      <c r="Q58" s="106">
        <v>22.25</v>
      </c>
      <c r="R58" s="106"/>
      <c r="S58" s="106">
        <v>20</v>
      </c>
      <c r="T58" s="106">
        <v>1</v>
      </c>
      <c r="U58" s="106">
        <v>13</v>
      </c>
      <c r="V58" s="106"/>
      <c r="W58" s="106" t="s">
        <v>42</v>
      </c>
      <c r="X58" s="106">
        <f t="shared" si="8"/>
        <v>174.776699</v>
      </c>
      <c r="Y58" s="106">
        <f t="shared" si="1"/>
        <v>56.25</v>
      </c>
      <c r="Z58" s="106">
        <f t="shared" si="9"/>
        <v>231.026699</v>
      </c>
      <c r="AA58" s="106" t="str">
        <f t="shared" si="10"/>
        <v>否</v>
      </c>
      <c r="AB58" s="106" t="str">
        <f t="shared" si="11"/>
        <v>否</v>
      </c>
      <c r="AC58" s="106" t="str">
        <f t="shared" si="12"/>
        <v>否</v>
      </c>
      <c r="AD58" s="106" t="s">
        <v>59</v>
      </c>
      <c r="AE58" s="106" t="s">
        <v>53</v>
      </c>
      <c r="AF58" s="106" t="s">
        <v>53</v>
      </c>
      <c r="AG58" s="126"/>
    </row>
    <row r="59" customHeight="1" spans="1:33">
      <c r="A59" s="126"/>
      <c r="B59" s="281">
        <v>25</v>
      </c>
      <c r="C59" s="126" t="s">
        <v>850</v>
      </c>
      <c r="D59" s="126">
        <v>22451314</v>
      </c>
      <c r="E59" s="126" t="s">
        <v>821</v>
      </c>
      <c r="F59" s="106">
        <v>173.165</v>
      </c>
      <c r="G59" s="106" t="s">
        <v>151</v>
      </c>
      <c r="H59" s="106"/>
      <c r="I59" s="106"/>
      <c r="J59" s="106"/>
      <c r="K59" s="106"/>
      <c r="L59" s="106"/>
      <c r="M59" s="106"/>
      <c r="N59" s="106"/>
      <c r="O59" s="106"/>
      <c r="P59" s="106"/>
      <c r="Q59" s="106">
        <v>5</v>
      </c>
      <c r="R59" s="106"/>
      <c r="S59" s="106">
        <v>20</v>
      </c>
      <c r="T59" s="106">
        <v>1</v>
      </c>
      <c r="U59" s="106">
        <v>30</v>
      </c>
      <c r="V59" s="106"/>
      <c r="W59" s="106" t="s">
        <v>42</v>
      </c>
      <c r="X59" s="106">
        <f t="shared" si="8"/>
        <v>173.165</v>
      </c>
      <c r="Y59" s="106">
        <f t="shared" si="1"/>
        <v>56</v>
      </c>
      <c r="Z59" s="106">
        <f t="shared" si="9"/>
        <v>229.165</v>
      </c>
      <c r="AA59" s="106" t="str">
        <f t="shared" si="10"/>
        <v>否</v>
      </c>
      <c r="AB59" s="106" t="str">
        <f t="shared" si="11"/>
        <v>否</v>
      </c>
      <c r="AC59" s="106" t="str">
        <f t="shared" si="12"/>
        <v>否</v>
      </c>
      <c r="AD59" s="106" t="s">
        <v>59</v>
      </c>
      <c r="AE59" s="106" t="s">
        <v>53</v>
      </c>
      <c r="AF59" s="106" t="s">
        <v>53</v>
      </c>
      <c r="AG59" s="126"/>
    </row>
    <row r="60" customHeight="1" spans="1:33">
      <c r="A60" s="126"/>
      <c r="B60" s="281">
        <v>26</v>
      </c>
      <c r="C60" s="126" t="s">
        <v>851</v>
      </c>
      <c r="D60" s="126">
        <v>22451065</v>
      </c>
      <c r="E60" s="126" t="s">
        <v>828</v>
      </c>
      <c r="F60" s="106">
        <v>172.912621359223</v>
      </c>
      <c r="G60" s="106"/>
      <c r="H60" s="106"/>
      <c r="I60" s="106"/>
      <c r="J60" s="106"/>
      <c r="K60" s="106"/>
      <c r="L60" s="106"/>
      <c r="M60" s="106"/>
      <c r="N60" s="106"/>
      <c r="O60" s="106"/>
      <c r="P60" s="106"/>
      <c r="Q60" s="106">
        <v>5</v>
      </c>
      <c r="R60" s="106"/>
      <c r="S60" s="106">
        <v>20</v>
      </c>
      <c r="T60" s="106">
        <v>1</v>
      </c>
      <c r="U60" s="106">
        <v>30</v>
      </c>
      <c r="V60" s="106"/>
      <c r="W60" s="106" t="s">
        <v>42</v>
      </c>
      <c r="X60" s="106">
        <f t="shared" si="8"/>
        <v>172.912621359223</v>
      </c>
      <c r="Y60" s="106">
        <f t="shared" si="1"/>
        <v>56</v>
      </c>
      <c r="Z60" s="106">
        <f t="shared" si="9"/>
        <v>228.912621359223</v>
      </c>
      <c r="AA60" s="106" t="str">
        <f t="shared" si="10"/>
        <v>否</v>
      </c>
      <c r="AB60" s="106" t="str">
        <f t="shared" si="11"/>
        <v>否</v>
      </c>
      <c r="AC60" s="106" t="str">
        <f t="shared" si="12"/>
        <v>否</v>
      </c>
      <c r="AD60" s="106" t="s">
        <v>59</v>
      </c>
      <c r="AE60" s="106" t="s">
        <v>53</v>
      </c>
      <c r="AF60" s="106" t="s">
        <v>53</v>
      </c>
      <c r="AG60" s="126"/>
    </row>
    <row r="61" customHeight="1" spans="1:33">
      <c r="A61" s="126"/>
      <c r="B61" s="281">
        <v>27</v>
      </c>
      <c r="C61" s="126" t="s">
        <v>852</v>
      </c>
      <c r="D61" s="126">
        <v>22451274</v>
      </c>
      <c r="E61" s="126" t="s">
        <v>828</v>
      </c>
      <c r="F61" s="283">
        <v>172.5437</v>
      </c>
      <c r="G61" s="106"/>
      <c r="H61" s="106"/>
      <c r="I61" s="106"/>
      <c r="J61" s="106"/>
      <c r="K61" s="106"/>
      <c r="L61" s="106"/>
      <c r="M61" s="106"/>
      <c r="N61" s="106"/>
      <c r="O61" s="106"/>
      <c r="P61" s="106"/>
      <c r="Q61" s="106">
        <v>3.75</v>
      </c>
      <c r="R61" s="106"/>
      <c r="S61" s="106">
        <v>20</v>
      </c>
      <c r="T61" s="106">
        <v>1</v>
      </c>
      <c r="U61" s="106">
        <v>30</v>
      </c>
      <c r="V61" s="106"/>
      <c r="W61" s="106" t="s">
        <v>42</v>
      </c>
      <c r="X61" s="106">
        <f t="shared" si="8"/>
        <v>172.5437</v>
      </c>
      <c r="Y61" s="106">
        <f t="shared" si="1"/>
        <v>54.75</v>
      </c>
      <c r="Z61" s="106">
        <f t="shared" si="9"/>
        <v>227.2937</v>
      </c>
      <c r="AA61" s="106" t="str">
        <f t="shared" si="10"/>
        <v>否</v>
      </c>
      <c r="AB61" s="106" t="str">
        <f t="shared" si="11"/>
        <v>否</v>
      </c>
      <c r="AC61" s="106" t="str">
        <f t="shared" si="12"/>
        <v>否</v>
      </c>
      <c r="AD61" s="106" t="s">
        <v>59</v>
      </c>
      <c r="AE61" s="106" t="s">
        <v>53</v>
      </c>
      <c r="AF61" s="106" t="s">
        <v>53</v>
      </c>
      <c r="AG61" s="126"/>
    </row>
    <row r="62" customHeight="1" spans="1:33">
      <c r="A62" s="126"/>
      <c r="B62" s="281">
        <v>28</v>
      </c>
      <c r="C62" s="126" t="s">
        <v>853</v>
      </c>
      <c r="D62" s="126">
        <v>22451248</v>
      </c>
      <c r="E62" s="126" t="s">
        <v>828</v>
      </c>
      <c r="F62" s="106">
        <v>168.4660194</v>
      </c>
      <c r="G62" s="106"/>
      <c r="H62" s="106"/>
      <c r="I62" s="106"/>
      <c r="J62" s="106"/>
      <c r="K62" s="106"/>
      <c r="L62" s="106"/>
      <c r="M62" s="106"/>
      <c r="N62" s="106"/>
      <c r="O62" s="106"/>
      <c r="P62" s="106"/>
      <c r="Q62" s="106">
        <v>7.5</v>
      </c>
      <c r="R62" s="106"/>
      <c r="S62" s="106">
        <v>20</v>
      </c>
      <c r="T62" s="106"/>
      <c r="U62" s="106">
        <v>30</v>
      </c>
      <c r="V62" s="106"/>
      <c r="W62" s="106" t="s">
        <v>42</v>
      </c>
      <c r="X62" s="106">
        <f t="shared" si="8"/>
        <v>168.4660194</v>
      </c>
      <c r="Y62" s="106">
        <f t="shared" si="1"/>
        <v>57.5</v>
      </c>
      <c r="Z62" s="106">
        <f t="shared" si="9"/>
        <v>225.9660194</v>
      </c>
      <c r="AA62" s="106" t="str">
        <f t="shared" si="10"/>
        <v>否</v>
      </c>
      <c r="AB62" s="106" t="str">
        <f t="shared" si="11"/>
        <v>否</v>
      </c>
      <c r="AC62" s="106" t="str">
        <f t="shared" si="12"/>
        <v>否</v>
      </c>
      <c r="AD62" s="106" t="s">
        <v>59</v>
      </c>
      <c r="AE62" s="106" t="s">
        <v>53</v>
      </c>
      <c r="AF62" s="106" t="s">
        <v>53</v>
      </c>
      <c r="AG62" s="126"/>
    </row>
    <row r="63" customHeight="1" spans="1:33">
      <c r="A63" s="126"/>
      <c r="B63" s="281">
        <v>29</v>
      </c>
      <c r="C63" s="126" t="s">
        <v>854</v>
      </c>
      <c r="D63" s="126">
        <v>22451017</v>
      </c>
      <c r="E63" s="126" t="s">
        <v>828</v>
      </c>
      <c r="F63" s="106">
        <v>162.6</v>
      </c>
      <c r="G63" s="106"/>
      <c r="H63" s="106"/>
      <c r="I63" s="106"/>
      <c r="J63" s="106"/>
      <c r="K63" s="106"/>
      <c r="L63" s="106"/>
      <c r="M63" s="106"/>
      <c r="N63" s="106"/>
      <c r="O63" s="106"/>
      <c r="P63" s="106"/>
      <c r="Q63" s="106">
        <v>8.75</v>
      </c>
      <c r="R63" s="106"/>
      <c r="S63" s="106">
        <v>20</v>
      </c>
      <c r="T63" s="106">
        <v>1</v>
      </c>
      <c r="U63" s="106">
        <v>30</v>
      </c>
      <c r="V63" s="106"/>
      <c r="W63" s="106" t="s">
        <v>42</v>
      </c>
      <c r="X63" s="106">
        <f t="shared" si="8"/>
        <v>162.6</v>
      </c>
      <c r="Y63" s="106">
        <f t="shared" si="1"/>
        <v>59.75</v>
      </c>
      <c r="Z63" s="106">
        <f t="shared" si="9"/>
        <v>222.35</v>
      </c>
      <c r="AA63" s="106" t="str">
        <f t="shared" si="10"/>
        <v>否</v>
      </c>
      <c r="AB63" s="106" t="str">
        <f t="shared" si="11"/>
        <v>否</v>
      </c>
      <c r="AC63" s="106" t="str">
        <f t="shared" si="12"/>
        <v>否</v>
      </c>
      <c r="AD63" s="106" t="s">
        <v>59</v>
      </c>
      <c r="AE63" s="106" t="s">
        <v>53</v>
      </c>
      <c r="AF63" s="106" t="s">
        <v>53</v>
      </c>
      <c r="AG63" s="126"/>
    </row>
    <row r="64" customHeight="1" spans="1:33">
      <c r="A64" s="126"/>
      <c r="B64" s="281">
        <v>30</v>
      </c>
      <c r="C64" s="126" t="s">
        <v>855</v>
      </c>
      <c r="D64" s="126">
        <v>22451202</v>
      </c>
      <c r="E64" s="126" t="s">
        <v>821</v>
      </c>
      <c r="F64" s="106">
        <v>176.15534</v>
      </c>
      <c r="G64" s="106"/>
      <c r="H64" s="106"/>
      <c r="I64" s="106"/>
      <c r="J64" s="106"/>
      <c r="K64" s="106"/>
      <c r="L64" s="106" t="s">
        <v>856</v>
      </c>
      <c r="M64" s="106"/>
      <c r="N64" s="106"/>
      <c r="O64" s="106"/>
      <c r="P64" s="106"/>
      <c r="Q64" s="106">
        <v>12.5</v>
      </c>
      <c r="R64" s="106"/>
      <c r="S64" s="106">
        <v>20</v>
      </c>
      <c r="T64" s="106">
        <v>1</v>
      </c>
      <c r="U64" s="106">
        <v>10</v>
      </c>
      <c r="V64" s="106"/>
      <c r="W64" s="106" t="s">
        <v>42</v>
      </c>
      <c r="X64" s="106">
        <f t="shared" si="8"/>
        <v>177.15534</v>
      </c>
      <c r="Y64" s="106">
        <f t="shared" si="1"/>
        <v>43.5</v>
      </c>
      <c r="Z64" s="106">
        <f t="shared" si="9"/>
        <v>220.65534</v>
      </c>
      <c r="AA64" s="106" t="str">
        <f t="shared" si="10"/>
        <v>否</v>
      </c>
      <c r="AB64" s="106" t="str">
        <f t="shared" si="11"/>
        <v>否</v>
      </c>
      <c r="AC64" s="106" t="str">
        <f t="shared" si="12"/>
        <v>否</v>
      </c>
      <c r="AD64" s="106" t="s">
        <v>59</v>
      </c>
      <c r="AE64" s="106" t="s">
        <v>53</v>
      </c>
      <c r="AF64" s="106" t="s">
        <v>53</v>
      </c>
      <c r="AG64" s="126"/>
    </row>
    <row r="65" customHeight="1" spans="1:33">
      <c r="A65" s="126"/>
      <c r="B65" s="281">
        <v>31</v>
      </c>
      <c r="C65" s="126" t="s">
        <v>857</v>
      </c>
      <c r="D65" s="126">
        <v>22451095</v>
      </c>
      <c r="E65" s="126" t="s">
        <v>858</v>
      </c>
      <c r="F65" s="106">
        <v>177.67</v>
      </c>
      <c r="G65" s="106"/>
      <c r="H65" s="106" t="s">
        <v>859</v>
      </c>
      <c r="I65" s="106"/>
      <c r="J65" s="106"/>
      <c r="K65" s="106"/>
      <c r="L65" s="106"/>
      <c r="M65" s="106"/>
      <c r="N65" s="106"/>
      <c r="O65" s="106"/>
      <c r="P65" s="106"/>
      <c r="Q65" s="106">
        <v>0</v>
      </c>
      <c r="R65" s="106"/>
      <c r="S65" s="106">
        <v>20</v>
      </c>
      <c r="T65" s="106">
        <v>1</v>
      </c>
      <c r="U65" s="106">
        <v>10</v>
      </c>
      <c r="V65" s="106"/>
      <c r="W65" s="106" t="s">
        <v>42</v>
      </c>
      <c r="X65" s="106">
        <f t="shared" si="8"/>
        <v>187.67</v>
      </c>
      <c r="Y65" s="106">
        <f t="shared" si="1"/>
        <v>31</v>
      </c>
      <c r="Z65" s="106">
        <f t="shared" si="9"/>
        <v>218.67</v>
      </c>
      <c r="AA65" s="106" t="str">
        <f t="shared" si="10"/>
        <v>是</v>
      </c>
      <c r="AB65" s="106" t="str">
        <f t="shared" si="11"/>
        <v>否</v>
      </c>
      <c r="AC65" s="106" t="str">
        <f t="shared" si="12"/>
        <v>否</v>
      </c>
      <c r="AD65" s="106" t="s">
        <v>59</v>
      </c>
      <c r="AE65" s="106" t="s">
        <v>53</v>
      </c>
      <c r="AF65" s="106" t="s">
        <v>53</v>
      </c>
      <c r="AG65" s="126"/>
    </row>
    <row r="66" customHeight="1" spans="1:33">
      <c r="A66" s="126"/>
      <c r="B66" s="281">
        <v>32</v>
      </c>
      <c r="C66" s="126" t="s">
        <v>860</v>
      </c>
      <c r="D66" s="126">
        <v>22451018</v>
      </c>
      <c r="E66" s="126" t="s">
        <v>828</v>
      </c>
      <c r="F66" s="106">
        <v>176.6019417</v>
      </c>
      <c r="G66" s="106"/>
      <c r="H66" s="106"/>
      <c r="I66" s="106"/>
      <c r="J66" s="106"/>
      <c r="K66" s="106"/>
      <c r="L66" s="106"/>
      <c r="M66" s="106"/>
      <c r="N66" s="106"/>
      <c r="O66" s="106"/>
      <c r="P66" s="106"/>
      <c r="Q66" s="106">
        <v>3</v>
      </c>
      <c r="R66" s="106"/>
      <c r="S66" s="106">
        <v>20</v>
      </c>
      <c r="T66" s="106">
        <v>1</v>
      </c>
      <c r="U66" s="106">
        <v>13</v>
      </c>
      <c r="V66" s="106">
        <v>3</v>
      </c>
      <c r="W66" s="106" t="s">
        <v>42</v>
      </c>
      <c r="X66" s="106">
        <f t="shared" si="8"/>
        <v>176.6019417</v>
      </c>
      <c r="Y66" s="106">
        <f t="shared" si="1"/>
        <v>40</v>
      </c>
      <c r="Z66" s="106">
        <f t="shared" si="9"/>
        <v>216.6019417</v>
      </c>
      <c r="AA66" s="106" t="str">
        <f t="shared" si="10"/>
        <v>否</v>
      </c>
      <c r="AB66" s="106" t="str">
        <f t="shared" si="11"/>
        <v>否</v>
      </c>
      <c r="AC66" s="106" t="str">
        <f t="shared" si="12"/>
        <v>否</v>
      </c>
      <c r="AD66" s="106" t="s">
        <v>59</v>
      </c>
      <c r="AE66" s="106" t="s">
        <v>53</v>
      </c>
      <c r="AF66" s="106" t="s">
        <v>53</v>
      </c>
      <c r="AG66" s="126"/>
    </row>
    <row r="67" customHeight="1" spans="1:33">
      <c r="A67" s="126"/>
      <c r="B67" s="281">
        <v>33</v>
      </c>
      <c r="C67" s="126" t="s">
        <v>861</v>
      </c>
      <c r="D67" s="126">
        <v>22451112</v>
      </c>
      <c r="E67" s="126" t="s">
        <v>828</v>
      </c>
      <c r="F67" s="106">
        <v>167.28</v>
      </c>
      <c r="G67" s="106"/>
      <c r="H67" s="106"/>
      <c r="I67" s="106"/>
      <c r="J67" s="106"/>
      <c r="K67" s="106"/>
      <c r="L67" s="106"/>
      <c r="M67" s="106"/>
      <c r="N67" s="106"/>
      <c r="O67" s="106"/>
      <c r="P67" s="106"/>
      <c r="Q67" s="106">
        <v>13</v>
      </c>
      <c r="R67" s="106"/>
      <c r="S67" s="106">
        <v>20</v>
      </c>
      <c r="T67" s="106">
        <v>1</v>
      </c>
      <c r="U67" s="106">
        <v>13</v>
      </c>
      <c r="V67" s="106"/>
      <c r="W67" s="106" t="s">
        <v>42</v>
      </c>
      <c r="X67" s="106">
        <f t="shared" si="8"/>
        <v>167.28</v>
      </c>
      <c r="Y67" s="106">
        <f t="shared" si="1"/>
        <v>47</v>
      </c>
      <c r="Z67" s="106">
        <f t="shared" si="9"/>
        <v>214.28</v>
      </c>
      <c r="AA67" s="106" t="str">
        <f t="shared" si="10"/>
        <v>否</v>
      </c>
      <c r="AB67" s="106" t="str">
        <f t="shared" si="11"/>
        <v>否</v>
      </c>
      <c r="AC67" s="106" t="str">
        <f t="shared" si="12"/>
        <v>否</v>
      </c>
      <c r="AD67" s="106" t="s">
        <v>59</v>
      </c>
      <c r="AE67" s="106" t="s">
        <v>53</v>
      </c>
      <c r="AF67" s="106" t="s">
        <v>53</v>
      </c>
      <c r="AG67" s="126"/>
    </row>
    <row r="68" customHeight="1" spans="1:33">
      <c r="A68" s="126"/>
      <c r="B68" s="281">
        <v>34</v>
      </c>
      <c r="C68" s="126" t="s">
        <v>862</v>
      </c>
      <c r="D68" s="126">
        <v>22451224</v>
      </c>
      <c r="E68" s="126" t="s">
        <v>821</v>
      </c>
      <c r="F68" s="106">
        <v>176.788990825688</v>
      </c>
      <c r="G68" s="106"/>
      <c r="H68" s="106"/>
      <c r="I68" s="106"/>
      <c r="J68" s="106"/>
      <c r="K68" s="106"/>
      <c r="L68" s="106"/>
      <c r="M68" s="106"/>
      <c r="N68" s="106"/>
      <c r="O68" s="106"/>
      <c r="P68" s="106"/>
      <c r="Q68" s="106">
        <v>0</v>
      </c>
      <c r="R68" s="106"/>
      <c r="S68" s="106">
        <v>20</v>
      </c>
      <c r="T68" s="106"/>
      <c r="U68" s="106">
        <v>17</v>
      </c>
      <c r="V68" s="106"/>
      <c r="W68" s="106" t="s">
        <v>42</v>
      </c>
      <c r="X68" s="106">
        <f t="shared" si="8"/>
        <v>176.788990825688</v>
      </c>
      <c r="Y68" s="106">
        <f t="shared" ref="Y68:Y75" si="13">SUM(Q68:V68)</f>
        <v>37</v>
      </c>
      <c r="Z68" s="106">
        <f t="shared" si="9"/>
        <v>213.788990825688</v>
      </c>
      <c r="AA68" s="106" t="str">
        <f t="shared" si="10"/>
        <v>否</v>
      </c>
      <c r="AB68" s="106" t="str">
        <f t="shared" si="11"/>
        <v>否</v>
      </c>
      <c r="AC68" s="106" t="str">
        <f t="shared" si="12"/>
        <v>否</v>
      </c>
      <c r="AD68" s="106" t="s">
        <v>59</v>
      </c>
      <c r="AE68" s="106" t="s">
        <v>53</v>
      </c>
      <c r="AF68" s="106" t="s">
        <v>53</v>
      </c>
      <c r="AG68" s="126"/>
    </row>
    <row r="69" customHeight="1" spans="1:33">
      <c r="A69" s="126"/>
      <c r="B69" s="281">
        <v>35</v>
      </c>
      <c r="C69" s="126" t="s">
        <v>863</v>
      </c>
      <c r="D69" s="126">
        <v>22451273</v>
      </c>
      <c r="E69" s="126" t="s">
        <v>821</v>
      </c>
      <c r="F69" s="106">
        <v>172.73786</v>
      </c>
      <c r="G69" s="106"/>
      <c r="H69" s="106" t="s">
        <v>864</v>
      </c>
      <c r="I69" s="106"/>
      <c r="J69" s="106"/>
      <c r="K69" s="106"/>
      <c r="L69" s="106"/>
      <c r="M69" s="106"/>
      <c r="N69" s="106"/>
      <c r="O69" s="106"/>
      <c r="P69" s="106"/>
      <c r="Q69" s="106">
        <v>3.75</v>
      </c>
      <c r="R69" s="106"/>
      <c r="S69" s="106">
        <v>21</v>
      </c>
      <c r="T69" s="106"/>
      <c r="U69" s="106">
        <v>10</v>
      </c>
      <c r="V69" s="106"/>
      <c r="W69" s="106" t="s">
        <v>42</v>
      </c>
      <c r="X69" s="106">
        <f t="shared" si="8"/>
        <v>177.73786</v>
      </c>
      <c r="Y69" s="106">
        <f t="shared" si="13"/>
        <v>34.75</v>
      </c>
      <c r="Z69" s="106">
        <f t="shared" si="9"/>
        <v>212.48786</v>
      </c>
      <c r="AA69" s="106" t="str">
        <f t="shared" si="10"/>
        <v>否</v>
      </c>
      <c r="AB69" s="106" t="str">
        <f t="shared" si="11"/>
        <v>否</v>
      </c>
      <c r="AC69" s="106" t="str">
        <f t="shared" si="12"/>
        <v>否</v>
      </c>
      <c r="AD69" s="106" t="s">
        <v>59</v>
      </c>
      <c r="AE69" s="106" t="s">
        <v>53</v>
      </c>
      <c r="AF69" s="106" t="s">
        <v>53</v>
      </c>
      <c r="AG69" s="126"/>
    </row>
    <row r="70" customHeight="1" spans="1:33">
      <c r="A70" s="126"/>
      <c r="B70" s="281">
        <v>36</v>
      </c>
      <c r="C70" s="126" t="s">
        <v>865</v>
      </c>
      <c r="D70" s="126">
        <v>22451293</v>
      </c>
      <c r="E70" s="126" t="s">
        <v>821</v>
      </c>
      <c r="F70" s="106">
        <v>174.4272</v>
      </c>
      <c r="G70" s="106"/>
      <c r="H70" s="106"/>
      <c r="I70" s="106"/>
      <c r="J70" s="106"/>
      <c r="K70" s="106"/>
      <c r="L70" s="106"/>
      <c r="M70" s="106"/>
      <c r="N70" s="106"/>
      <c r="O70" s="106"/>
      <c r="P70" s="106"/>
      <c r="Q70" s="106">
        <v>3.75</v>
      </c>
      <c r="R70" s="106"/>
      <c r="S70" s="106">
        <v>21</v>
      </c>
      <c r="T70" s="106"/>
      <c r="U70" s="106">
        <v>10</v>
      </c>
      <c r="V70" s="106"/>
      <c r="W70" s="106" t="s">
        <v>42</v>
      </c>
      <c r="X70" s="106">
        <f t="shared" si="8"/>
        <v>174.4272</v>
      </c>
      <c r="Y70" s="106">
        <f t="shared" si="13"/>
        <v>34.75</v>
      </c>
      <c r="Z70" s="106">
        <f t="shared" si="9"/>
        <v>209.1772</v>
      </c>
      <c r="AA70" s="106" t="str">
        <f t="shared" si="10"/>
        <v>否</v>
      </c>
      <c r="AB70" s="106" t="str">
        <f t="shared" si="11"/>
        <v>否</v>
      </c>
      <c r="AC70" s="106" t="str">
        <f t="shared" si="12"/>
        <v>否</v>
      </c>
      <c r="AD70" s="106" t="s">
        <v>59</v>
      </c>
      <c r="AE70" s="106" t="s">
        <v>53</v>
      </c>
      <c r="AF70" s="106" t="s">
        <v>53</v>
      </c>
      <c r="AG70" s="126"/>
    </row>
    <row r="71" customHeight="1" spans="1:33">
      <c r="A71" s="126"/>
      <c r="B71" s="281">
        <v>37</v>
      </c>
      <c r="C71" s="126" t="s">
        <v>866</v>
      </c>
      <c r="D71" s="126">
        <v>22451203</v>
      </c>
      <c r="E71" s="126" t="s">
        <v>828</v>
      </c>
      <c r="F71" s="106">
        <v>170.1165049</v>
      </c>
      <c r="G71" s="106"/>
      <c r="H71" s="106"/>
      <c r="I71" s="106"/>
      <c r="J71" s="106"/>
      <c r="K71" s="106"/>
      <c r="L71" s="106"/>
      <c r="M71" s="106"/>
      <c r="N71" s="106"/>
      <c r="O71" s="106"/>
      <c r="P71" s="106"/>
      <c r="Q71" s="106">
        <v>0</v>
      </c>
      <c r="R71" s="106"/>
      <c r="S71" s="106">
        <v>21</v>
      </c>
      <c r="T71" s="106"/>
      <c r="U71" s="106">
        <v>13</v>
      </c>
      <c r="V71" s="106"/>
      <c r="W71" s="106" t="s">
        <v>42</v>
      </c>
      <c r="X71" s="106">
        <f t="shared" si="8"/>
        <v>170.1165049</v>
      </c>
      <c r="Y71" s="106">
        <f t="shared" si="13"/>
        <v>34</v>
      </c>
      <c r="Z71" s="106">
        <f t="shared" si="9"/>
        <v>204.1165049</v>
      </c>
      <c r="AA71" s="106" t="str">
        <f t="shared" si="10"/>
        <v>否</v>
      </c>
      <c r="AB71" s="106" t="str">
        <f t="shared" si="11"/>
        <v>否</v>
      </c>
      <c r="AC71" s="106" t="str">
        <f t="shared" si="12"/>
        <v>否</v>
      </c>
      <c r="AD71" s="106" t="s">
        <v>59</v>
      </c>
      <c r="AE71" s="106" t="s">
        <v>53</v>
      </c>
      <c r="AF71" s="106" t="s">
        <v>53</v>
      </c>
      <c r="AG71" s="126"/>
    </row>
    <row r="72" customHeight="1" spans="1:33">
      <c r="A72" s="126"/>
      <c r="B72" s="281">
        <v>38</v>
      </c>
      <c r="C72" s="126" t="s">
        <v>867</v>
      </c>
      <c r="D72" s="126">
        <v>22451232</v>
      </c>
      <c r="E72" s="126" t="s">
        <v>828</v>
      </c>
      <c r="F72" s="106">
        <v>172.41</v>
      </c>
      <c r="G72" s="106"/>
      <c r="H72" s="106"/>
      <c r="I72" s="106"/>
      <c r="J72" s="106"/>
      <c r="K72" s="106"/>
      <c r="L72" s="106"/>
      <c r="M72" s="106"/>
      <c r="N72" s="106"/>
      <c r="O72" s="106"/>
      <c r="P72" s="106"/>
      <c r="Q72" s="106">
        <v>0</v>
      </c>
      <c r="R72" s="106"/>
      <c r="S72" s="106">
        <v>20</v>
      </c>
      <c r="T72" s="106">
        <v>1</v>
      </c>
      <c r="U72" s="106">
        <v>7</v>
      </c>
      <c r="V72" s="106"/>
      <c r="W72" s="106" t="s">
        <v>42</v>
      </c>
      <c r="X72" s="106">
        <f t="shared" si="8"/>
        <v>172.41</v>
      </c>
      <c r="Y72" s="106">
        <f t="shared" si="13"/>
        <v>28</v>
      </c>
      <c r="Z72" s="106">
        <f t="shared" si="9"/>
        <v>200.41</v>
      </c>
      <c r="AA72" s="106" t="str">
        <f t="shared" si="10"/>
        <v>否</v>
      </c>
      <c r="AB72" s="106" t="str">
        <f t="shared" si="11"/>
        <v>否</v>
      </c>
      <c r="AC72" s="106" t="str">
        <f t="shared" si="12"/>
        <v>否</v>
      </c>
      <c r="AD72" s="106" t="s">
        <v>59</v>
      </c>
      <c r="AE72" s="106" t="s">
        <v>53</v>
      </c>
      <c r="AF72" s="106" t="s">
        <v>53</v>
      </c>
      <c r="AG72" s="126"/>
    </row>
    <row r="73" customHeight="1" spans="1:33">
      <c r="A73" s="126"/>
      <c r="B73" s="281">
        <v>39</v>
      </c>
      <c r="C73" s="126" t="s">
        <v>868</v>
      </c>
      <c r="D73" s="126">
        <v>22451330</v>
      </c>
      <c r="E73" s="126" t="s">
        <v>828</v>
      </c>
      <c r="F73" s="106">
        <v>167.9</v>
      </c>
      <c r="G73" s="106"/>
      <c r="H73" s="106"/>
      <c r="I73" s="106"/>
      <c r="J73" s="106"/>
      <c r="K73" s="106"/>
      <c r="L73" s="106"/>
      <c r="M73" s="106"/>
      <c r="N73" s="106"/>
      <c r="O73" s="106"/>
      <c r="P73" s="106"/>
      <c r="Q73" s="106">
        <v>0</v>
      </c>
      <c r="R73" s="106"/>
      <c r="S73" s="106">
        <v>20</v>
      </c>
      <c r="T73" s="106">
        <v>1</v>
      </c>
      <c r="U73" s="106">
        <v>10</v>
      </c>
      <c r="V73" s="106"/>
      <c r="W73" s="106" t="s">
        <v>42</v>
      </c>
      <c r="X73" s="106">
        <f t="shared" si="8"/>
        <v>167.9</v>
      </c>
      <c r="Y73" s="106">
        <f t="shared" si="13"/>
        <v>31</v>
      </c>
      <c r="Z73" s="106">
        <f t="shared" si="9"/>
        <v>198.9</v>
      </c>
      <c r="AA73" s="106" t="str">
        <f t="shared" si="10"/>
        <v>否</v>
      </c>
      <c r="AB73" s="106" t="str">
        <f t="shared" si="11"/>
        <v>否</v>
      </c>
      <c r="AC73" s="106" t="str">
        <f t="shared" si="12"/>
        <v>否</v>
      </c>
      <c r="AD73" s="106" t="s">
        <v>59</v>
      </c>
      <c r="AE73" s="106" t="s">
        <v>53</v>
      </c>
      <c r="AF73" s="106" t="s">
        <v>53</v>
      </c>
      <c r="AG73" s="126"/>
    </row>
    <row r="74" customHeight="1" spans="1:33">
      <c r="A74" s="126"/>
      <c r="B74" s="281">
        <v>40</v>
      </c>
      <c r="C74" s="126" t="s">
        <v>869</v>
      </c>
      <c r="D74" s="126">
        <v>22451323</v>
      </c>
      <c r="E74" s="126" t="s">
        <v>828</v>
      </c>
      <c r="F74" s="106">
        <v>172.57</v>
      </c>
      <c r="G74" s="106"/>
      <c r="H74" s="106"/>
      <c r="I74" s="106"/>
      <c r="J74" s="106"/>
      <c r="K74" s="106"/>
      <c r="L74" s="106"/>
      <c r="M74" s="106"/>
      <c r="N74" s="106"/>
      <c r="O74" s="106"/>
      <c r="P74" s="106"/>
      <c r="Q74" s="106">
        <v>0</v>
      </c>
      <c r="R74" s="106"/>
      <c r="S74" s="106">
        <v>20</v>
      </c>
      <c r="T74" s="106">
        <v>1</v>
      </c>
      <c r="U74" s="106">
        <v>3</v>
      </c>
      <c r="V74" s="106"/>
      <c r="W74" s="106" t="s">
        <v>42</v>
      </c>
      <c r="X74" s="106">
        <f t="shared" si="8"/>
        <v>172.57</v>
      </c>
      <c r="Y74" s="106">
        <f t="shared" si="13"/>
        <v>24</v>
      </c>
      <c r="Z74" s="106">
        <f t="shared" si="9"/>
        <v>196.57</v>
      </c>
      <c r="AA74" s="106" t="str">
        <f t="shared" si="10"/>
        <v>否</v>
      </c>
      <c r="AB74" s="106" t="str">
        <f t="shared" si="11"/>
        <v>否</v>
      </c>
      <c r="AC74" s="106" t="str">
        <f t="shared" si="12"/>
        <v>否</v>
      </c>
      <c r="AD74" s="106" t="s">
        <v>59</v>
      </c>
      <c r="AE74" s="106" t="s">
        <v>53</v>
      </c>
      <c r="AF74" s="106" t="s">
        <v>53</v>
      </c>
      <c r="AG74" s="126"/>
    </row>
    <row r="75" customHeight="1" spans="1:33">
      <c r="A75" s="126"/>
      <c r="B75" s="281">
        <v>41</v>
      </c>
      <c r="C75" s="126" t="s">
        <v>870</v>
      </c>
      <c r="D75" s="126">
        <v>22451186</v>
      </c>
      <c r="E75" s="126" t="s">
        <v>858</v>
      </c>
      <c r="F75" s="106">
        <v>173.04</v>
      </c>
      <c r="G75" s="106"/>
      <c r="H75" s="106" t="s">
        <v>859</v>
      </c>
      <c r="I75" s="106"/>
      <c r="J75" s="106"/>
      <c r="K75" s="106"/>
      <c r="L75" s="106"/>
      <c r="M75" s="106"/>
      <c r="N75" s="106"/>
      <c r="O75" s="106"/>
      <c r="P75" s="106"/>
      <c r="Q75" s="106">
        <v>0</v>
      </c>
      <c r="R75" s="106"/>
      <c r="S75" s="106">
        <v>10</v>
      </c>
      <c r="T75" s="106"/>
      <c r="U75" s="106">
        <v>0</v>
      </c>
      <c r="V75" s="106"/>
      <c r="W75" s="106" t="s">
        <v>42</v>
      </c>
      <c r="X75" s="106">
        <f t="shared" si="8"/>
        <v>183.04</v>
      </c>
      <c r="Y75" s="106">
        <f t="shared" si="13"/>
        <v>10</v>
      </c>
      <c r="Z75" s="126">
        <f t="shared" si="9"/>
        <v>193.04</v>
      </c>
      <c r="AA75" s="106" t="str">
        <f t="shared" si="10"/>
        <v>是</v>
      </c>
      <c r="AB75" s="106" t="str">
        <f t="shared" si="11"/>
        <v>否</v>
      </c>
      <c r="AC75" s="106" t="str">
        <f t="shared" si="12"/>
        <v>否</v>
      </c>
      <c r="AD75" s="106" t="s">
        <v>59</v>
      </c>
      <c r="AE75" s="106" t="s">
        <v>53</v>
      </c>
      <c r="AF75" s="106" t="s">
        <v>53</v>
      </c>
      <c r="AG75" s="126"/>
    </row>
    <row r="76" s="270" customFormat="1" ht="108" customHeight="1" spans="1:33">
      <c r="A76" s="277" t="s">
        <v>871</v>
      </c>
      <c r="B76" s="278">
        <v>1</v>
      </c>
      <c r="C76" s="277" t="s">
        <v>872</v>
      </c>
      <c r="D76" s="277">
        <v>22451015</v>
      </c>
      <c r="E76" s="277" t="s">
        <v>78</v>
      </c>
      <c r="F76" s="277">
        <v>185</v>
      </c>
      <c r="G76" s="277"/>
      <c r="H76" s="277" t="s">
        <v>52</v>
      </c>
      <c r="I76" s="277"/>
      <c r="J76" s="277"/>
      <c r="K76" s="277"/>
      <c r="L76" s="277"/>
      <c r="M76" s="277"/>
      <c r="N76" s="277"/>
      <c r="O76" s="277"/>
      <c r="P76" s="277"/>
      <c r="Q76" s="277">
        <v>30</v>
      </c>
      <c r="R76" s="277"/>
      <c r="S76" s="277">
        <v>20</v>
      </c>
      <c r="T76" s="277">
        <v>0.5</v>
      </c>
      <c r="U76" s="277">
        <v>30</v>
      </c>
      <c r="V76" s="277" t="s">
        <v>873</v>
      </c>
      <c r="W76" s="277" t="s">
        <v>42</v>
      </c>
      <c r="X76" s="277">
        <v>210</v>
      </c>
      <c r="Y76" s="277">
        <v>82.5</v>
      </c>
      <c r="Z76" s="277">
        <v>292.5</v>
      </c>
      <c r="AA76" s="277" t="s">
        <v>43</v>
      </c>
      <c r="AB76" s="277" t="s">
        <v>43</v>
      </c>
      <c r="AC76" s="277" t="s">
        <v>43</v>
      </c>
      <c r="AD76" s="277" t="s">
        <v>42</v>
      </c>
      <c r="AE76" s="277" t="s">
        <v>43</v>
      </c>
      <c r="AF76" s="277" t="s">
        <v>43</v>
      </c>
      <c r="AG76" s="279"/>
    </row>
    <row r="77" ht="60" customHeight="1" spans="1:33">
      <c r="A77" s="106"/>
      <c r="B77" s="281">
        <v>2</v>
      </c>
      <c r="C77" s="106" t="s">
        <v>874</v>
      </c>
      <c r="D77" s="106">
        <v>22451022</v>
      </c>
      <c r="E77" s="106" t="s">
        <v>78</v>
      </c>
      <c r="F77" s="106">
        <v>188.03</v>
      </c>
      <c r="G77" s="106" t="s">
        <v>151</v>
      </c>
      <c r="H77" s="106" t="s">
        <v>108</v>
      </c>
      <c r="I77" s="106"/>
      <c r="J77" s="106"/>
      <c r="K77" s="106"/>
      <c r="L77" s="106"/>
      <c r="M77" s="106"/>
      <c r="N77" s="106"/>
      <c r="O77" s="106"/>
      <c r="P77" s="106"/>
      <c r="Q77" s="106">
        <v>30</v>
      </c>
      <c r="R77" s="106">
        <v>0</v>
      </c>
      <c r="S77" s="106">
        <v>20</v>
      </c>
      <c r="T77" s="106">
        <v>0.5</v>
      </c>
      <c r="U77" s="106">
        <v>30</v>
      </c>
      <c r="V77" s="106" t="s">
        <v>875</v>
      </c>
      <c r="W77" s="106" t="s">
        <v>42</v>
      </c>
      <c r="X77" s="106">
        <v>198.03</v>
      </c>
      <c r="Y77" s="106">
        <v>82.5</v>
      </c>
      <c r="Z77" s="106">
        <v>280.53</v>
      </c>
      <c r="AA77" s="106" t="s">
        <v>43</v>
      </c>
      <c r="AB77" s="106" t="s">
        <v>43</v>
      </c>
      <c r="AC77" s="106" t="s">
        <v>43</v>
      </c>
      <c r="AD77" s="106" t="s">
        <v>42</v>
      </c>
      <c r="AE77" s="106" t="s">
        <v>43</v>
      </c>
      <c r="AF77" s="106" t="s">
        <v>43</v>
      </c>
      <c r="AG77" s="126"/>
    </row>
    <row r="78" s="270" customFormat="1" ht="96" customHeight="1" spans="1:33">
      <c r="A78" s="277"/>
      <c r="B78" s="278">
        <v>3</v>
      </c>
      <c r="C78" s="277" t="s">
        <v>876</v>
      </c>
      <c r="D78" s="277" t="s">
        <v>877</v>
      </c>
      <c r="E78" s="277" t="s">
        <v>63</v>
      </c>
      <c r="F78" s="277">
        <v>184.5</v>
      </c>
      <c r="G78" s="277" t="s">
        <v>151</v>
      </c>
      <c r="H78" s="277"/>
      <c r="I78" s="277" t="s">
        <v>347</v>
      </c>
      <c r="J78" s="277"/>
      <c r="K78" s="277"/>
      <c r="L78" s="277"/>
      <c r="M78" s="277"/>
      <c r="N78" s="277"/>
      <c r="O78" s="277"/>
      <c r="P78" s="277"/>
      <c r="Q78" s="277">
        <v>30</v>
      </c>
      <c r="R78" s="277">
        <v>0</v>
      </c>
      <c r="S78" s="277">
        <v>20</v>
      </c>
      <c r="T78" s="277">
        <v>0.5</v>
      </c>
      <c r="U78" s="277">
        <v>30</v>
      </c>
      <c r="V78" s="277" t="s">
        <v>878</v>
      </c>
      <c r="W78" s="277" t="s">
        <v>42</v>
      </c>
      <c r="X78" s="277">
        <v>188.5</v>
      </c>
      <c r="Y78" s="277">
        <v>86.5</v>
      </c>
      <c r="Z78" s="277">
        <v>275</v>
      </c>
      <c r="AA78" s="277" t="s">
        <v>43</v>
      </c>
      <c r="AB78" s="277" t="s">
        <v>43</v>
      </c>
      <c r="AC78" s="277" t="s">
        <v>43</v>
      </c>
      <c r="AD78" s="277" t="s">
        <v>42</v>
      </c>
      <c r="AE78" s="277" t="s">
        <v>43</v>
      </c>
      <c r="AF78" s="277" t="s">
        <v>43</v>
      </c>
      <c r="AG78" s="279"/>
    </row>
    <row r="79" customHeight="1" spans="1:33">
      <c r="A79" s="106"/>
      <c r="B79" s="281">
        <v>4</v>
      </c>
      <c r="C79" s="106" t="s">
        <v>879</v>
      </c>
      <c r="D79" s="106" t="s">
        <v>880</v>
      </c>
      <c r="E79" s="106" t="s">
        <v>40</v>
      </c>
      <c r="F79" s="106">
        <v>183.9245</v>
      </c>
      <c r="G79" s="106"/>
      <c r="H79" s="106" t="s">
        <v>881</v>
      </c>
      <c r="I79" s="106"/>
      <c r="J79" s="106"/>
      <c r="K79" s="106"/>
      <c r="L79" s="106"/>
      <c r="M79" s="106"/>
      <c r="N79" s="106"/>
      <c r="O79" s="106"/>
      <c r="P79" s="106"/>
      <c r="Q79" s="106">
        <v>30</v>
      </c>
      <c r="R79" s="106"/>
      <c r="S79" s="106">
        <v>20</v>
      </c>
      <c r="T79" s="106">
        <v>0.5</v>
      </c>
      <c r="U79" s="106">
        <v>30</v>
      </c>
      <c r="V79" s="106"/>
      <c r="W79" s="106" t="s">
        <v>42</v>
      </c>
      <c r="X79" s="106">
        <v>193.9245</v>
      </c>
      <c r="Y79" s="106">
        <v>80.5</v>
      </c>
      <c r="Z79" s="106">
        <v>274.5</v>
      </c>
      <c r="AA79" s="106" t="s">
        <v>43</v>
      </c>
      <c r="AB79" s="106" t="s">
        <v>43</v>
      </c>
      <c r="AC79" s="106" t="s">
        <v>43</v>
      </c>
      <c r="AD79" s="106" t="s">
        <v>42</v>
      </c>
      <c r="AE79" s="106" t="s">
        <v>43</v>
      </c>
      <c r="AF79" s="106" t="s">
        <v>43</v>
      </c>
      <c r="AG79" s="126"/>
    </row>
    <row r="80" ht="48" customHeight="1" spans="1:33">
      <c r="A80" s="106"/>
      <c r="B80" s="281">
        <v>5</v>
      </c>
      <c r="C80" s="106" t="s">
        <v>882</v>
      </c>
      <c r="D80" s="106">
        <v>22451060</v>
      </c>
      <c r="E80" s="106" t="s">
        <v>78</v>
      </c>
      <c r="F80" s="106">
        <v>186</v>
      </c>
      <c r="G80" s="106"/>
      <c r="H80" s="106"/>
      <c r="I80" s="106"/>
      <c r="J80" s="106"/>
      <c r="K80" s="106"/>
      <c r="L80" s="106"/>
      <c r="M80" s="106"/>
      <c r="N80" s="106"/>
      <c r="O80" s="106"/>
      <c r="P80" s="106"/>
      <c r="Q80" s="106">
        <v>30</v>
      </c>
      <c r="R80" s="106"/>
      <c r="S80" s="106">
        <v>20</v>
      </c>
      <c r="T80" s="106">
        <v>0.5</v>
      </c>
      <c r="U80" s="106">
        <v>30</v>
      </c>
      <c r="V80" s="106" t="s">
        <v>883</v>
      </c>
      <c r="W80" s="106" t="s">
        <v>42</v>
      </c>
      <c r="X80" s="106">
        <v>186</v>
      </c>
      <c r="Y80" s="106">
        <v>86.5</v>
      </c>
      <c r="Z80" s="106">
        <v>272.5</v>
      </c>
      <c r="AA80" s="106" t="s">
        <v>43</v>
      </c>
      <c r="AB80" s="106" t="s">
        <v>43</v>
      </c>
      <c r="AC80" s="106" t="s">
        <v>43</v>
      </c>
      <c r="AD80" s="106" t="s">
        <v>42</v>
      </c>
      <c r="AE80" s="106" t="s">
        <v>43</v>
      </c>
      <c r="AF80" s="106" t="s">
        <v>43</v>
      </c>
      <c r="AG80" s="126"/>
    </row>
    <row r="81" customHeight="1" spans="1:33">
      <c r="A81" s="106"/>
      <c r="B81" s="281">
        <v>6</v>
      </c>
      <c r="C81" s="106" t="s">
        <v>884</v>
      </c>
      <c r="D81" s="106">
        <v>22451043</v>
      </c>
      <c r="E81" s="106" t="s">
        <v>78</v>
      </c>
      <c r="F81" s="106">
        <v>178.3050847</v>
      </c>
      <c r="G81" s="106" t="s">
        <v>151</v>
      </c>
      <c r="H81" s="106" t="s">
        <v>885</v>
      </c>
      <c r="I81" s="106"/>
      <c r="J81" s="106"/>
      <c r="K81" s="106"/>
      <c r="L81" s="106"/>
      <c r="M81" s="106"/>
      <c r="N81" s="106"/>
      <c r="O81" s="106"/>
      <c r="P81" s="106"/>
      <c r="Q81" s="106">
        <v>30</v>
      </c>
      <c r="R81" s="106"/>
      <c r="S81" s="106">
        <v>20</v>
      </c>
      <c r="T81" s="106">
        <v>0.5</v>
      </c>
      <c r="U81" s="106">
        <v>30</v>
      </c>
      <c r="V81" s="106">
        <v>3</v>
      </c>
      <c r="W81" s="106" t="s">
        <v>42</v>
      </c>
      <c r="X81" s="106">
        <v>188.3050847</v>
      </c>
      <c r="Y81" s="106">
        <v>83.5</v>
      </c>
      <c r="Z81" s="106">
        <v>271.8050847</v>
      </c>
      <c r="AA81" s="106" t="s">
        <v>43</v>
      </c>
      <c r="AB81" s="106" t="s">
        <v>43</v>
      </c>
      <c r="AC81" s="106" t="s">
        <v>43</v>
      </c>
      <c r="AD81" s="106" t="s">
        <v>42</v>
      </c>
      <c r="AE81" s="106" t="s">
        <v>43</v>
      </c>
      <c r="AF81" s="106" t="s">
        <v>43</v>
      </c>
      <c r="AG81" s="126"/>
    </row>
    <row r="82" customHeight="1" spans="1:33">
      <c r="A82" s="106"/>
      <c r="B82" s="281">
        <v>7</v>
      </c>
      <c r="C82" s="106" t="s">
        <v>886</v>
      </c>
      <c r="D82" s="106">
        <v>22451277</v>
      </c>
      <c r="E82" s="106" t="s">
        <v>63</v>
      </c>
      <c r="F82" s="106">
        <v>179.6271186</v>
      </c>
      <c r="G82" s="106" t="s">
        <v>151</v>
      </c>
      <c r="H82" s="106" t="s">
        <v>286</v>
      </c>
      <c r="I82" s="106"/>
      <c r="J82" s="106"/>
      <c r="K82" s="106"/>
      <c r="L82" s="106"/>
      <c r="M82" s="106"/>
      <c r="N82" s="106"/>
      <c r="O82" s="106"/>
      <c r="P82" s="106"/>
      <c r="Q82" s="106">
        <v>30</v>
      </c>
      <c r="R82" s="106">
        <v>0</v>
      </c>
      <c r="S82" s="106">
        <v>20</v>
      </c>
      <c r="T82" s="106">
        <v>0.5</v>
      </c>
      <c r="U82" s="106">
        <v>30</v>
      </c>
      <c r="V82" s="106" t="s">
        <v>887</v>
      </c>
      <c r="W82" s="106" t="s">
        <v>42</v>
      </c>
      <c r="X82" s="106">
        <v>182.12</v>
      </c>
      <c r="Y82" s="106">
        <v>84.5</v>
      </c>
      <c r="Z82" s="106">
        <v>266.62</v>
      </c>
      <c r="AA82" s="106" t="s">
        <v>43</v>
      </c>
      <c r="AB82" s="106" t="s">
        <v>43</v>
      </c>
      <c r="AC82" s="106" t="s">
        <v>43</v>
      </c>
      <c r="AD82" s="106" t="s">
        <v>42</v>
      </c>
      <c r="AE82" s="106" t="s">
        <v>43</v>
      </c>
      <c r="AF82" s="106" t="s">
        <v>43</v>
      </c>
      <c r="AG82" s="126"/>
    </row>
    <row r="83" ht="60" customHeight="1" spans="1:33">
      <c r="A83" s="106"/>
      <c r="B83" s="281">
        <v>8</v>
      </c>
      <c r="C83" s="106" t="s">
        <v>888</v>
      </c>
      <c r="D83" s="106">
        <v>22451049</v>
      </c>
      <c r="E83" s="106" t="s">
        <v>71</v>
      </c>
      <c r="F83" s="106">
        <v>183.0169</v>
      </c>
      <c r="G83" s="106"/>
      <c r="H83" s="106"/>
      <c r="I83" s="106"/>
      <c r="J83" s="106"/>
      <c r="K83" s="106"/>
      <c r="L83" s="106"/>
      <c r="M83" s="106"/>
      <c r="N83" s="106"/>
      <c r="O83" s="106"/>
      <c r="P83" s="106"/>
      <c r="Q83" s="106">
        <v>30</v>
      </c>
      <c r="R83" s="106">
        <v>0</v>
      </c>
      <c r="S83" s="106">
        <v>20</v>
      </c>
      <c r="T83" s="106">
        <v>0.5</v>
      </c>
      <c r="U83" s="106">
        <v>30</v>
      </c>
      <c r="V83" s="106" t="s">
        <v>889</v>
      </c>
      <c r="W83" s="106" t="s">
        <v>42</v>
      </c>
      <c r="X83" s="106">
        <v>183.0169</v>
      </c>
      <c r="Y83" s="106">
        <v>83.5</v>
      </c>
      <c r="Z83" s="106">
        <v>266.5169</v>
      </c>
      <c r="AA83" s="106" t="s">
        <v>43</v>
      </c>
      <c r="AB83" s="106" t="s">
        <v>43</v>
      </c>
      <c r="AC83" s="106" t="s">
        <v>43</v>
      </c>
      <c r="AD83" s="106" t="s">
        <v>42</v>
      </c>
      <c r="AE83" s="106" t="s">
        <v>43</v>
      </c>
      <c r="AF83" s="106" t="s">
        <v>43</v>
      </c>
      <c r="AG83" s="126"/>
    </row>
    <row r="84" customHeight="1" spans="1:33">
      <c r="A84" s="106"/>
      <c r="B84" s="281">
        <v>9</v>
      </c>
      <c r="C84" s="106" t="s">
        <v>890</v>
      </c>
      <c r="D84" s="106">
        <v>22451064</v>
      </c>
      <c r="E84" s="106" t="s">
        <v>71</v>
      </c>
      <c r="F84" s="106">
        <v>180.8</v>
      </c>
      <c r="G84" s="106"/>
      <c r="H84" s="106"/>
      <c r="I84" s="106"/>
      <c r="J84" s="106" t="s">
        <v>52</v>
      </c>
      <c r="K84" s="106"/>
      <c r="L84" s="106"/>
      <c r="M84" s="106"/>
      <c r="N84" s="106"/>
      <c r="O84" s="106"/>
      <c r="P84" s="106"/>
      <c r="Q84" s="106">
        <v>30</v>
      </c>
      <c r="R84" s="106">
        <v>1</v>
      </c>
      <c r="S84" s="106">
        <v>20</v>
      </c>
      <c r="T84" s="106">
        <v>0.5</v>
      </c>
      <c r="U84" s="106">
        <v>30</v>
      </c>
      <c r="V84" s="106"/>
      <c r="W84" s="106" t="s">
        <v>42</v>
      </c>
      <c r="X84" s="106">
        <v>184.8</v>
      </c>
      <c r="Y84" s="106">
        <v>81.5</v>
      </c>
      <c r="Z84" s="106">
        <v>266.3</v>
      </c>
      <c r="AA84" s="106" t="s">
        <v>43</v>
      </c>
      <c r="AB84" s="106" t="s">
        <v>43</v>
      </c>
      <c r="AC84" s="106" t="s">
        <v>43</v>
      </c>
      <c r="AD84" s="106" t="s">
        <v>42</v>
      </c>
      <c r="AE84" s="106" t="s">
        <v>43</v>
      </c>
      <c r="AF84" s="106" t="s">
        <v>43</v>
      </c>
      <c r="AG84" s="126"/>
    </row>
    <row r="85" customHeight="1" spans="1:33">
      <c r="A85" s="106"/>
      <c r="B85" s="281">
        <v>10</v>
      </c>
      <c r="C85" s="106" t="s">
        <v>891</v>
      </c>
      <c r="D85" s="106">
        <v>22451001</v>
      </c>
      <c r="E85" s="106" t="s">
        <v>78</v>
      </c>
      <c r="F85" s="106" t="s">
        <v>892</v>
      </c>
      <c r="G85" s="106" t="s">
        <v>151</v>
      </c>
      <c r="H85" s="106" t="s">
        <v>241</v>
      </c>
      <c r="I85" s="106"/>
      <c r="J85" s="106"/>
      <c r="K85" s="106"/>
      <c r="L85" s="106"/>
      <c r="M85" s="106"/>
      <c r="N85" s="106"/>
      <c r="O85" s="106"/>
      <c r="P85" s="106"/>
      <c r="Q85" s="106" t="s">
        <v>893</v>
      </c>
      <c r="R85" s="106"/>
      <c r="S85" s="106" t="s">
        <v>894</v>
      </c>
      <c r="T85" s="106"/>
      <c r="U85" s="106" t="s">
        <v>893</v>
      </c>
      <c r="V85" s="106"/>
      <c r="W85" s="106" t="s">
        <v>42</v>
      </c>
      <c r="X85" s="106">
        <v>185.867925</v>
      </c>
      <c r="Y85" s="106">
        <v>80</v>
      </c>
      <c r="Z85" s="106">
        <v>265.867925</v>
      </c>
      <c r="AA85" s="106" t="s">
        <v>43</v>
      </c>
      <c r="AB85" s="106" t="s">
        <v>43</v>
      </c>
      <c r="AC85" s="106" t="s">
        <v>43</v>
      </c>
      <c r="AD85" s="106" t="s">
        <v>42</v>
      </c>
      <c r="AE85" s="106" t="s">
        <v>43</v>
      </c>
      <c r="AF85" s="106" t="s">
        <v>43</v>
      </c>
      <c r="AG85" s="126"/>
    </row>
    <row r="86" customHeight="1" spans="1:33">
      <c r="A86" s="106"/>
      <c r="B86" s="281">
        <v>11</v>
      </c>
      <c r="C86" s="106" t="s">
        <v>895</v>
      </c>
      <c r="D86" s="106">
        <v>22451127</v>
      </c>
      <c r="E86" s="106" t="s">
        <v>63</v>
      </c>
      <c r="F86" s="106">
        <v>183</v>
      </c>
      <c r="G86" s="106"/>
      <c r="H86" s="106"/>
      <c r="I86" s="106"/>
      <c r="J86" s="106"/>
      <c r="K86" s="106"/>
      <c r="L86" s="106"/>
      <c r="M86" s="106"/>
      <c r="N86" s="106"/>
      <c r="O86" s="106"/>
      <c r="P86" s="106"/>
      <c r="Q86" s="106">
        <v>30</v>
      </c>
      <c r="R86" s="106"/>
      <c r="S86" s="106">
        <v>20</v>
      </c>
      <c r="T86" s="106">
        <v>0.5</v>
      </c>
      <c r="U86" s="106">
        <v>30</v>
      </c>
      <c r="V86" s="106"/>
      <c r="W86" s="106" t="s">
        <v>42</v>
      </c>
      <c r="X86" s="106">
        <v>183</v>
      </c>
      <c r="Y86" s="106">
        <v>80.5</v>
      </c>
      <c r="Z86" s="106">
        <f>SUM(X86:Y86)</f>
        <v>263.5</v>
      </c>
      <c r="AA86" s="106" t="s">
        <v>43</v>
      </c>
      <c r="AB86" s="106" t="s">
        <v>43</v>
      </c>
      <c r="AC86" s="106" t="s">
        <v>43</v>
      </c>
      <c r="AD86" s="106" t="s">
        <v>42</v>
      </c>
      <c r="AE86" s="106" t="s">
        <v>43</v>
      </c>
      <c r="AF86" s="106" t="s">
        <v>43</v>
      </c>
      <c r="AG86" s="126"/>
    </row>
    <row r="87" customHeight="1" spans="1:33">
      <c r="A87" s="106"/>
      <c r="B87" s="281">
        <v>12</v>
      </c>
      <c r="C87" s="106" t="s">
        <v>896</v>
      </c>
      <c r="D87" s="106">
        <v>22451266</v>
      </c>
      <c r="E87" s="106" t="s">
        <v>71</v>
      </c>
      <c r="F87" s="106">
        <v>175.245283</v>
      </c>
      <c r="G87" s="106" t="s">
        <v>151</v>
      </c>
      <c r="H87" s="106"/>
      <c r="I87" s="106"/>
      <c r="J87" s="106"/>
      <c r="K87" s="106"/>
      <c r="L87" s="106"/>
      <c r="M87" s="106"/>
      <c r="N87" s="106"/>
      <c r="O87" s="106"/>
      <c r="P87" s="106"/>
      <c r="Q87" s="106">
        <v>27.5</v>
      </c>
      <c r="R87" s="106">
        <v>0</v>
      </c>
      <c r="S87" s="106">
        <v>10</v>
      </c>
      <c r="T87" s="106">
        <v>0</v>
      </c>
      <c r="U87" s="106">
        <v>30</v>
      </c>
      <c r="V87" s="106">
        <v>5</v>
      </c>
      <c r="W87" s="106" t="s">
        <v>42</v>
      </c>
      <c r="X87" s="106">
        <v>175.245283</v>
      </c>
      <c r="Y87" s="106">
        <v>72.5</v>
      </c>
      <c r="Z87" s="106">
        <v>247.7</v>
      </c>
      <c r="AA87" s="106" t="s">
        <v>53</v>
      </c>
      <c r="AB87" s="106" t="s">
        <v>43</v>
      </c>
      <c r="AC87" s="106" t="s">
        <v>43</v>
      </c>
      <c r="AD87" s="106" t="s">
        <v>42</v>
      </c>
      <c r="AE87" s="106" t="s">
        <v>43</v>
      </c>
      <c r="AF87" s="106" t="s">
        <v>53</v>
      </c>
      <c r="AG87" s="126"/>
    </row>
    <row r="88" customHeight="1" spans="1:33">
      <c r="A88" s="106"/>
      <c r="B88" s="281">
        <v>13</v>
      </c>
      <c r="C88" s="106" t="s">
        <v>897</v>
      </c>
      <c r="D88" s="106">
        <v>22451204</v>
      </c>
      <c r="E88" s="106" t="s">
        <v>78</v>
      </c>
      <c r="F88" s="106">
        <v>182.0526316</v>
      </c>
      <c r="G88" s="106" t="s">
        <v>151</v>
      </c>
      <c r="H88" s="106" t="s">
        <v>286</v>
      </c>
      <c r="I88" s="106"/>
      <c r="J88" s="106"/>
      <c r="K88" s="106"/>
      <c r="L88" s="106"/>
      <c r="M88" s="106"/>
      <c r="N88" s="106"/>
      <c r="O88" s="106"/>
      <c r="P88" s="106"/>
      <c r="Q88" s="106">
        <v>27.5</v>
      </c>
      <c r="R88" s="106"/>
      <c r="S88" s="106">
        <v>10</v>
      </c>
      <c r="T88" s="106">
        <v>0.5</v>
      </c>
      <c r="U88" s="106">
        <v>24</v>
      </c>
      <c r="V88" s="106"/>
      <c r="W88" s="106" t="s">
        <v>42</v>
      </c>
      <c r="X88" s="106">
        <v>184.55</v>
      </c>
      <c r="Y88" s="106">
        <v>62</v>
      </c>
      <c r="Z88" s="106">
        <v>246.55</v>
      </c>
      <c r="AA88" s="106" t="s">
        <v>43</v>
      </c>
      <c r="AB88" s="106" t="s">
        <v>43</v>
      </c>
      <c r="AC88" s="106" t="s">
        <v>43</v>
      </c>
      <c r="AD88" s="106" t="s">
        <v>42</v>
      </c>
      <c r="AE88" s="106" t="s">
        <v>43</v>
      </c>
      <c r="AF88" s="106" t="s">
        <v>43</v>
      </c>
      <c r="AG88" s="126"/>
    </row>
    <row r="89" customHeight="1" spans="1:33">
      <c r="A89" s="106"/>
      <c r="B89" s="281">
        <v>14</v>
      </c>
      <c r="C89" s="106" t="s">
        <v>898</v>
      </c>
      <c r="D89" s="106">
        <v>22451140</v>
      </c>
      <c r="E89" s="106" t="s">
        <v>71</v>
      </c>
      <c r="F89" s="106">
        <v>181</v>
      </c>
      <c r="G89" s="106"/>
      <c r="H89" s="106"/>
      <c r="I89" s="106"/>
      <c r="J89" s="106"/>
      <c r="K89" s="106"/>
      <c r="L89" s="106"/>
      <c r="M89" s="106"/>
      <c r="N89" s="106"/>
      <c r="O89" s="106"/>
      <c r="P89" s="106"/>
      <c r="Q89" s="106"/>
      <c r="R89" s="106"/>
      <c r="S89" s="106"/>
      <c r="T89" s="106"/>
      <c r="U89" s="106"/>
      <c r="V89" s="106"/>
      <c r="W89" s="106" t="s">
        <v>42</v>
      </c>
      <c r="X89" s="106">
        <v>181</v>
      </c>
      <c r="Y89" s="106">
        <v>59.32</v>
      </c>
      <c r="Z89" s="106">
        <v>240</v>
      </c>
      <c r="AA89" s="106" t="s">
        <v>53</v>
      </c>
      <c r="AB89" s="106" t="s">
        <v>43</v>
      </c>
      <c r="AC89" s="106" t="s">
        <v>43</v>
      </c>
      <c r="AD89" s="106" t="s">
        <v>42</v>
      </c>
      <c r="AE89" s="106" t="s">
        <v>43</v>
      </c>
      <c r="AF89" s="106" t="s">
        <v>53</v>
      </c>
      <c r="AG89" s="126"/>
    </row>
    <row r="90" ht="48" customHeight="1" spans="1:33">
      <c r="A90" s="106"/>
      <c r="B90" s="281">
        <v>15</v>
      </c>
      <c r="C90" s="106" t="s">
        <v>899</v>
      </c>
      <c r="D90" s="106">
        <v>22451114</v>
      </c>
      <c r="E90" s="106" t="s">
        <v>71</v>
      </c>
      <c r="F90" s="106">
        <v>176.8028169</v>
      </c>
      <c r="G90" s="106"/>
      <c r="H90" s="106"/>
      <c r="I90" s="106"/>
      <c r="J90" s="106"/>
      <c r="K90" s="106"/>
      <c r="L90" s="106"/>
      <c r="M90" s="106"/>
      <c r="N90" s="106"/>
      <c r="O90" s="106"/>
      <c r="P90" s="106"/>
      <c r="Q90" s="106">
        <v>30</v>
      </c>
      <c r="R90" s="106">
        <v>0</v>
      </c>
      <c r="S90" s="106">
        <v>20.5</v>
      </c>
      <c r="T90" s="106">
        <v>0</v>
      </c>
      <c r="U90" s="106">
        <v>0</v>
      </c>
      <c r="V90" s="106" t="s">
        <v>900</v>
      </c>
      <c r="W90" s="106" t="s">
        <v>42</v>
      </c>
      <c r="X90" s="106">
        <v>176.8028169</v>
      </c>
      <c r="Y90" s="106">
        <v>52.5</v>
      </c>
      <c r="Z90" s="106">
        <v>229.3028169</v>
      </c>
      <c r="AA90" s="106" t="s">
        <v>53</v>
      </c>
      <c r="AB90" s="106" t="s">
        <v>53</v>
      </c>
      <c r="AC90" s="106" t="s">
        <v>53</v>
      </c>
      <c r="AD90" s="106" t="s">
        <v>59</v>
      </c>
      <c r="AE90" s="106" t="s">
        <v>53</v>
      </c>
      <c r="AF90" s="106" t="s">
        <v>53</v>
      </c>
      <c r="AG90" s="126"/>
    </row>
    <row r="91" ht="96" customHeight="1" spans="1:33">
      <c r="A91" s="106"/>
      <c r="B91" s="281">
        <v>16</v>
      </c>
      <c r="C91" s="106" t="s">
        <v>901</v>
      </c>
      <c r="D91" s="106">
        <v>22451045</v>
      </c>
      <c r="E91" s="106" t="s">
        <v>58</v>
      </c>
      <c r="F91" s="106">
        <v>177.647</v>
      </c>
      <c r="G91" s="106"/>
      <c r="H91" s="106"/>
      <c r="I91" s="106" t="s">
        <v>902</v>
      </c>
      <c r="J91" s="106"/>
      <c r="K91" s="106"/>
      <c r="L91" s="106"/>
      <c r="M91" s="106"/>
      <c r="N91" s="106"/>
      <c r="O91" s="106"/>
      <c r="P91" s="106"/>
      <c r="Q91" s="106">
        <v>30</v>
      </c>
      <c r="R91" s="106"/>
      <c r="S91" s="106">
        <v>20.5</v>
      </c>
      <c r="T91" s="106"/>
      <c r="U91" s="106"/>
      <c r="V91" s="106"/>
      <c r="W91" s="106" t="s">
        <v>42</v>
      </c>
      <c r="X91" s="106">
        <v>178</v>
      </c>
      <c r="Y91" s="106">
        <v>50.5</v>
      </c>
      <c r="Z91" s="106">
        <v>228.5</v>
      </c>
      <c r="AA91" s="106" t="s">
        <v>53</v>
      </c>
      <c r="AB91" s="106" t="s">
        <v>53</v>
      </c>
      <c r="AC91" s="106" t="s">
        <v>53</v>
      </c>
      <c r="AD91" s="106" t="s">
        <v>59</v>
      </c>
      <c r="AE91" s="106" t="s">
        <v>53</v>
      </c>
      <c r="AF91" s="106" t="s">
        <v>53</v>
      </c>
      <c r="AG91" s="126"/>
    </row>
    <row r="92" ht="24" customHeight="1" spans="1:33">
      <c r="A92" s="106"/>
      <c r="B92" s="281">
        <v>17</v>
      </c>
      <c r="C92" s="106" t="s">
        <v>903</v>
      </c>
      <c r="D92" s="106" t="s">
        <v>904</v>
      </c>
      <c r="E92" s="106" t="s">
        <v>71</v>
      </c>
      <c r="F92" s="106">
        <v>181.440678</v>
      </c>
      <c r="G92" s="106" t="s">
        <v>151</v>
      </c>
      <c r="H92" s="106"/>
      <c r="I92" s="106"/>
      <c r="J92" s="106"/>
      <c r="K92" s="106"/>
      <c r="L92" s="106"/>
      <c r="M92" s="106"/>
      <c r="N92" s="106"/>
      <c r="O92" s="106"/>
      <c r="P92" s="106"/>
      <c r="Q92" s="106">
        <v>15</v>
      </c>
      <c r="R92" s="106"/>
      <c r="S92" s="106">
        <v>20</v>
      </c>
      <c r="T92" s="106">
        <v>0.5</v>
      </c>
      <c r="U92" s="106">
        <v>8</v>
      </c>
      <c r="V92" s="106"/>
      <c r="W92" s="106" t="s">
        <v>42</v>
      </c>
      <c r="X92" s="106">
        <v>181</v>
      </c>
      <c r="Y92" s="106">
        <v>43.5</v>
      </c>
      <c r="Z92" s="106">
        <v>224.5</v>
      </c>
      <c r="AA92" s="106" t="s">
        <v>53</v>
      </c>
      <c r="AB92" s="106" t="s">
        <v>53</v>
      </c>
      <c r="AC92" s="106" t="s">
        <v>53</v>
      </c>
      <c r="AD92" s="106" t="s">
        <v>59</v>
      </c>
      <c r="AE92" s="106" t="s">
        <v>53</v>
      </c>
      <c r="AF92" s="106" t="s">
        <v>53</v>
      </c>
      <c r="AG92" s="126"/>
    </row>
    <row r="93" customHeight="1" spans="1:33">
      <c r="A93" s="106"/>
      <c r="B93" s="281">
        <v>18</v>
      </c>
      <c r="C93" s="106" t="s">
        <v>905</v>
      </c>
      <c r="D93" s="106">
        <v>22451332</v>
      </c>
      <c r="E93" s="106" t="s">
        <v>40</v>
      </c>
      <c r="F93" s="106">
        <v>169</v>
      </c>
      <c r="G93" s="106"/>
      <c r="H93" s="106"/>
      <c r="I93" s="106"/>
      <c r="J93" s="106" t="s">
        <v>161</v>
      </c>
      <c r="K93" s="106"/>
      <c r="L93" s="106"/>
      <c r="M93" s="106"/>
      <c r="N93" s="106"/>
      <c r="O93" s="106"/>
      <c r="P93" s="106"/>
      <c r="Q93" s="106">
        <v>30</v>
      </c>
      <c r="R93" s="106"/>
      <c r="S93" s="106">
        <v>20</v>
      </c>
      <c r="T93" s="106">
        <v>0.5</v>
      </c>
      <c r="U93" s="106">
        <v>0</v>
      </c>
      <c r="V93" s="106"/>
      <c r="W93" s="106" t="s">
        <v>42</v>
      </c>
      <c r="X93" s="106">
        <v>170.6</v>
      </c>
      <c r="Y93" s="106">
        <v>50.5</v>
      </c>
      <c r="Z93" s="106">
        <v>221.1</v>
      </c>
      <c r="AA93" s="106" t="s">
        <v>53</v>
      </c>
      <c r="AB93" s="106" t="s">
        <v>53</v>
      </c>
      <c r="AC93" s="106" t="s">
        <v>53</v>
      </c>
      <c r="AD93" s="106" t="s">
        <v>59</v>
      </c>
      <c r="AE93" s="106" t="s">
        <v>53</v>
      </c>
      <c r="AF93" s="106" t="s">
        <v>53</v>
      </c>
      <c r="AG93" s="126"/>
    </row>
    <row r="94" customHeight="1" spans="1:33">
      <c r="A94" s="106"/>
      <c r="B94" s="281">
        <v>19</v>
      </c>
      <c r="C94" s="106" t="s">
        <v>906</v>
      </c>
      <c r="D94" s="106">
        <v>22451222</v>
      </c>
      <c r="E94" s="106" t="s">
        <v>71</v>
      </c>
      <c r="F94" s="106">
        <v>175.8301887</v>
      </c>
      <c r="G94" s="106" t="s">
        <v>151</v>
      </c>
      <c r="H94" s="106"/>
      <c r="I94" s="106"/>
      <c r="J94" s="106"/>
      <c r="K94" s="106"/>
      <c r="L94" s="106"/>
      <c r="M94" s="106"/>
      <c r="N94" s="106"/>
      <c r="O94" s="106"/>
      <c r="P94" s="106"/>
      <c r="Q94" s="106">
        <v>27.5</v>
      </c>
      <c r="R94" s="106"/>
      <c r="S94" s="106">
        <v>10</v>
      </c>
      <c r="T94" s="106"/>
      <c r="U94" s="106"/>
      <c r="V94" s="106"/>
      <c r="W94" s="106" t="s">
        <v>42</v>
      </c>
      <c r="X94" s="106">
        <v>176</v>
      </c>
      <c r="Y94" s="106">
        <v>37.5</v>
      </c>
      <c r="Z94" s="106">
        <v>213.5</v>
      </c>
      <c r="AA94" s="106" t="s">
        <v>53</v>
      </c>
      <c r="AB94" s="106" t="s">
        <v>53</v>
      </c>
      <c r="AC94" s="106" t="s">
        <v>53</v>
      </c>
      <c r="AD94" s="106" t="s">
        <v>59</v>
      </c>
      <c r="AE94" s="106" t="s">
        <v>53</v>
      </c>
      <c r="AF94" s="106" t="s">
        <v>53</v>
      </c>
      <c r="AG94" s="126"/>
    </row>
    <row r="95" customHeight="1" spans="1:33">
      <c r="A95" s="106"/>
      <c r="B95" s="281">
        <v>20</v>
      </c>
      <c r="C95" s="106" t="s">
        <v>907</v>
      </c>
      <c r="D95" s="126">
        <v>22451286</v>
      </c>
      <c r="E95" s="106" t="s">
        <v>63</v>
      </c>
      <c r="F95" s="106">
        <v>177.6792453</v>
      </c>
      <c r="G95" s="106" t="s">
        <v>151</v>
      </c>
      <c r="H95" s="106"/>
      <c r="I95" s="106"/>
      <c r="J95" s="106"/>
      <c r="K95" s="106"/>
      <c r="L95" s="106"/>
      <c r="M95" s="106"/>
      <c r="N95" s="106"/>
      <c r="O95" s="106"/>
      <c r="P95" s="106"/>
      <c r="Q95" s="106">
        <v>11.25</v>
      </c>
      <c r="R95" s="106">
        <v>0</v>
      </c>
      <c r="S95" s="106">
        <v>10.5</v>
      </c>
      <c r="T95" s="106">
        <v>0</v>
      </c>
      <c r="U95" s="106">
        <v>7.5</v>
      </c>
      <c r="V95" s="106"/>
      <c r="W95" s="106" t="s">
        <v>42</v>
      </c>
      <c r="X95" s="106">
        <v>177.6792453</v>
      </c>
      <c r="Y95" s="106">
        <v>29.25</v>
      </c>
      <c r="Z95" s="106">
        <v>206.9292453</v>
      </c>
      <c r="AA95" s="106" t="s">
        <v>53</v>
      </c>
      <c r="AB95" s="106" t="s">
        <v>53</v>
      </c>
      <c r="AC95" s="106" t="s">
        <v>53</v>
      </c>
      <c r="AD95" s="106" t="s">
        <v>59</v>
      </c>
      <c r="AE95" s="106" t="s">
        <v>53</v>
      </c>
      <c r="AF95" s="106" t="s">
        <v>53</v>
      </c>
      <c r="AG95" s="126"/>
    </row>
    <row r="96" customHeight="1" spans="1:33">
      <c r="A96" s="106"/>
      <c r="B96" s="281">
        <v>21</v>
      </c>
      <c r="C96" s="106" t="s">
        <v>908</v>
      </c>
      <c r="D96" s="106">
        <v>22451108</v>
      </c>
      <c r="E96" s="106" t="s">
        <v>71</v>
      </c>
      <c r="F96" s="106">
        <v>179.550725</v>
      </c>
      <c r="G96" s="106" t="s">
        <v>151</v>
      </c>
      <c r="H96" s="106" t="s">
        <v>161</v>
      </c>
      <c r="I96" s="106"/>
      <c r="J96" s="106"/>
      <c r="K96" s="106"/>
      <c r="L96" s="106"/>
      <c r="M96" s="106"/>
      <c r="N96" s="106"/>
      <c r="O96" s="106"/>
      <c r="P96" s="106"/>
      <c r="Q96" s="106">
        <v>0</v>
      </c>
      <c r="R96" s="106">
        <v>0</v>
      </c>
      <c r="S96" s="106">
        <v>10</v>
      </c>
      <c r="T96" s="106">
        <v>0.5</v>
      </c>
      <c r="U96" s="106">
        <v>6</v>
      </c>
      <c r="V96" s="106">
        <v>0</v>
      </c>
      <c r="W96" s="106" t="s">
        <v>42</v>
      </c>
      <c r="X96" s="106">
        <v>189.550725</v>
      </c>
      <c r="Y96" s="106">
        <v>16.5</v>
      </c>
      <c r="Z96" s="106">
        <v>206.050725</v>
      </c>
      <c r="AA96" s="106" t="s">
        <v>43</v>
      </c>
      <c r="AB96" s="106" t="s">
        <v>53</v>
      </c>
      <c r="AC96" s="106" t="s">
        <v>53</v>
      </c>
      <c r="AD96" s="106" t="s">
        <v>59</v>
      </c>
      <c r="AE96" s="106" t="s">
        <v>53</v>
      </c>
      <c r="AF96" s="106" t="s">
        <v>53</v>
      </c>
      <c r="AG96" s="126"/>
    </row>
    <row r="97" ht="96" customHeight="1" spans="1:33">
      <c r="A97" s="106"/>
      <c r="B97" s="281">
        <v>22</v>
      </c>
      <c r="C97" s="106" t="s">
        <v>909</v>
      </c>
      <c r="D97" s="335" t="s">
        <v>910</v>
      </c>
      <c r="E97" s="106" t="s">
        <v>78</v>
      </c>
      <c r="F97" s="106">
        <v>179</v>
      </c>
      <c r="G97" s="106"/>
      <c r="H97" s="106"/>
      <c r="I97" s="106" t="s">
        <v>902</v>
      </c>
      <c r="J97" s="106" t="s">
        <v>52</v>
      </c>
      <c r="K97" s="106"/>
      <c r="L97" s="106"/>
      <c r="M97" s="106"/>
      <c r="N97" s="106"/>
      <c r="O97" s="106"/>
      <c r="P97" s="106"/>
      <c r="Q97" s="106">
        <v>0</v>
      </c>
      <c r="R97" s="106">
        <v>0</v>
      </c>
      <c r="S97" s="106">
        <v>20</v>
      </c>
      <c r="T97" s="106">
        <v>0</v>
      </c>
      <c r="U97" s="106">
        <v>0</v>
      </c>
      <c r="V97" s="106">
        <v>0</v>
      </c>
      <c r="W97" s="106" t="s">
        <v>42</v>
      </c>
      <c r="X97" s="106">
        <v>183</v>
      </c>
      <c r="Y97" s="106">
        <v>20</v>
      </c>
      <c r="Z97" s="106">
        <v>203</v>
      </c>
      <c r="AA97" s="106" t="s">
        <v>43</v>
      </c>
      <c r="AB97" s="106" t="s">
        <v>53</v>
      </c>
      <c r="AC97" s="106" t="s">
        <v>53</v>
      </c>
      <c r="AD97" s="106" t="s">
        <v>59</v>
      </c>
      <c r="AE97" s="106" t="s">
        <v>53</v>
      </c>
      <c r="AF97" s="106" t="s">
        <v>53</v>
      </c>
      <c r="AG97" s="126"/>
    </row>
    <row r="98" customHeight="1" spans="1:33">
      <c r="A98" s="106"/>
      <c r="B98" s="281">
        <v>23</v>
      </c>
      <c r="C98" s="106" t="s">
        <v>911</v>
      </c>
      <c r="D98" s="106">
        <v>22451184</v>
      </c>
      <c r="E98" s="106" t="s">
        <v>63</v>
      </c>
      <c r="F98" s="106">
        <v>178.2676056</v>
      </c>
      <c r="G98" s="106" t="s">
        <v>151</v>
      </c>
      <c r="H98" s="106"/>
      <c r="I98" s="106"/>
      <c r="J98" s="106"/>
      <c r="K98" s="106"/>
      <c r="L98" s="106"/>
      <c r="M98" s="106"/>
      <c r="N98" s="106"/>
      <c r="O98" s="106"/>
      <c r="P98" s="106"/>
      <c r="Q98" s="106">
        <v>3.75</v>
      </c>
      <c r="R98" s="106">
        <v>0</v>
      </c>
      <c r="S98" s="106">
        <v>20.5</v>
      </c>
      <c r="T98" s="106">
        <v>0</v>
      </c>
      <c r="U98" s="106">
        <v>0</v>
      </c>
      <c r="V98" s="106"/>
      <c r="W98" s="106" t="s">
        <v>42</v>
      </c>
      <c r="X98" s="106">
        <v>178.2676056</v>
      </c>
      <c r="Y98" s="106">
        <v>24.25</v>
      </c>
      <c r="Z98" s="106">
        <v>202.5176056</v>
      </c>
      <c r="AA98" s="106" t="s">
        <v>53</v>
      </c>
      <c r="AB98" s="106" t="s">
        <v>53</v>
      </c>
      <c r="AC98" s="106" t="s">
        <v>53</v>
      </c>
      <c r="AD98" s="106" t="s">
        <v>59</v>
      </c>
      <c r="AE98" s="106" t="s">
        <v>53</v>
      </c>
      <c r="AF98" s="106" t="s">
        <v>53</v>
      </c>
      <c r="AG98" s="126"/>
    </row>
    <row r="99" customHeight="1" spans="1:33">
      <c r="A99" s="106"/>
      <c r="B99" s="281">
        <v>24</v>
      </c>
      <c r="C99" s="106" t="s">
        <v>912</v>
      </c>
      <c r="D99" s="106">
        <v>22451180</v>
      </c>
      <c r="E99" s="106" t="s">
        <v>58</v>
      </c>
      <c r="F99" s="106">
        <v>178.2816901</v>
      </c>
      <c r="G99" s="106"/>
      <c r="H99" s="106"/>
      <c r="I99" s="106"/>
      <c r="J99" s="106"/>
      <c r="K99" s="106"/>
      <c r="L99" s="106"/>
      <c r="M99" s="106"/>
      <c r="N99" s="106"/>
      <c r="O99" s="106"/>
      <c r="P99" s="106"/>
      <c r="Q99" s="106">
        <v>0</v>
      </c>
      <c r="R99" s="106">
        <v>0</v>
      </c>
      <c r="S99" s="106">
        <v>20.5</v>
      </c>
      <c r="T99" s="106">
        <v>0</v>
      </c>
      <c r="U99" s="106">
        <v>0</v>
      </c>
      <c r="V99" s="106"/>
      <c r="W99" s="106" t="s">
        <v>42</v>
      </c>
      <c r="X99" s="106">
        <v>178.2816901</v>
      </c>
      <c r="Y99" s="106">
        <v>20.5</v>
      </c>
      <c r="Z99" s="106">
        <v>198.7816901</v>
      </c>
      <c r="AA99" s="106" t="s">
        <v>53</v>
      </c>
      <c r="AB99" s="106" t="s">
        <v>53</v>
      </c>
      <c r="AC99" s="106" t="s">
        <v>53</v>
      </c>
      <c r="AD99" s="106" t="s">
        <v>59</v>
      </c>
      <c r="AE99" s="106" t="s">
        <v>53</v>
      </c>
      <c r="AF99" s="106" t="s">
        <v>53</v>
      </c>
      <c r="AG99" s="126"/>
    </row>
    <row r="100" customHeight="1" spans="1:33">
      <c r="A100" s="106"/>
      <c r="B100" s="281">
        <v>25</v>
      </c>
      <c r="C100" s="106" t="s">
        <v>913</v>
      </c>
      <c r="D100" s="106">
        <v>22451104</v>
      </c>
      <c r="E100" s="106" t="s">
        <v>71</v>
      </c>
      <c r="F100" s="106">
        <v>177.7746479</v>
      </c>
      <c r="G100" s="106"/>
      <c r="H100" s="106"/>
      <c r="I100" s="106"/>
      <c r="J100" s="106"/>
      <c r="K100" s="106"/>
      <c r="L100" s="106"/>
      <c r="M100" s="106"/>
      <c r="N100" s="106"/>
      <c r="O100" s="106"/>
      <c r="P100" s="106"/>
      <c r="Q100" s="106"/>
      <c r="R100" s="106"/>
      <c r="S100" s="106"/>
      <c r="T100" s="106"/>
      <c r="U100" s="106">
        <v>7.5</v>
      </c>
      <c r="V100" s="106"/>
      <c r="W100" s="106" t="s">
        <v>42</v>
      </c>
      <c r="X100" s="106">
        <v>177.7746479</v>
      </c>
      <c r="Y100" s="106">
        <v>7.5</v>
      </c>
      <c r="Z100" s="106">
        <f>F100+U100</f>
        <v>185.2746479</v>
      </c>
      <c r="AA100" s="106" t="s">
        <v>53</v>
      </c>
      <c r="AB100" s="106" t="s">
        <v>53</v>
      </c>
      <c r="AC100" s="106" t="s">
        <v>53</v>
      </c>
      <c r="AD100" s="106" t="s">
        <v>59</v>
      </c>
      <c r="AE100" s="106" t="s">
        <v>53</v>
      </c>
      <c r="AF100" s="106" t="s">
        <v>53</v>
      </c>
      <c r="AG100" s="126"/>
    </row>
    <row r="101" customHeight="1" spans="1:33">
      <c r="A101" s="106"/>
      <c r="B101" s="281">
        <v>26</v>
      </c>
      <c r="C101" s="106" t="s">
        <v>914</v>
      </c>
      <c r="D101" s="106">
        <v>22451342</v>
      </c>
      <c r="E101" s="106" t="s">
        <v>71</v>
      </c>
      <c r="F101" s="106">
        <v>174.18</v>
      </c>
      <c r="G101" s="106"/>
      <c r="H101" s="106"/>
      <c r="I101" s="106"/>
      <c r="J101" s="106"/>
      <c r="K101" s="106"/>
      <c r="L101" s="106"/>
      <c r="M101" s="106"/>
      <c r="N101" s="106"/>
      <c r="O101" s="106"/>
      <c r="P101" s="106"/>
      <c r="Q101" s="106">
        <v>0</v>
      </c>
      <c r="R101" s="106"/>
      <c r="S101" s="106">
        <v>10</v>
      </c>
      <c r="T101" s="106"/>
      <c r="U101" s="106">
        <v>0</v>
      </c>
      <c r="V101" s="106"/>
      <c r="W101" s="106" t="s">
        <v>42</v>
      </c>
      <c r="X101" s="106">
        <v>174.18</v>
      </c>
      <c r="Y101" s="106">
        <v>10</v>
      </c>
      <c r="Z101" s="106">
        <v>184.18</v>
      </c>
      <c r="AA101" s="106" t="s">
        <v>53</v>
      </c>
      <c r="AB101" s="106" t="s">
        <v>53</v>
      </c>
      <c r="AC101" s="106" t="s">
        <v>53</v>
      </c>
      <c r="AD101" s="106" t="s">
        <v>59</v>
      </c>
      <c r="AE101" s="106" t="s">
        <v>53</v>
      </c>
      <c r="AF101" s="106" t="s">
        <v>53</v>
      </c>
      <c r="AG101" s="126"/>
    </row>
    <row r="102" customHeight="1" spans="1:33">
      <c r="A102" s="106"/>
      <c r="B102" s="281">
        <v>27</v>
      </c>
      <c r="C102" s="106" t="s">
        <v>915</v>
      </c>
      <c r="D102" s="106">
        <v>20201794</v>
      </c>
      <c r="E102" s="106" t="s">
        <v>40</v>
      </c>
      <c r="F102" s="106">
        <v>181.389</v>
      </c>
      <c r="G102" s="106" t="s">
        <v>458</v>
      </c>
      <c r="H102" s="106" t="s">
        <v>458</v>
      </c>
      <c r="I102" s="106" t="s">
        <v>458</v>
      </c>
      <c r="J102" s="106" t="s">
        <v>458</v>
      </c>
      <c r="K102" s="106" t="s">
        <v>458</v>
      </c>
      <c r="L102" s="106" t="s">
        <v>458</v>
      </c>
      <c r="M102" s="106" t="s">
        <v>458</v>
      </c>
      <c r="N102" s="106" t="s">
        <v>458</v>
      </c>
      <c r="O102" s="106" t="s">
        <v>458</v>
      </c>
      <c r="P102" s="106" t="s">
        <v>458</v>
      </c>
      <c r="Q102" s="106">
        <v>0</v>
      </c>
      <c r="R102" s="106">
        <v>0</v>
      </c>
      <c r="S102" s="106">
        <v>0</v>
      </c>
      <c r="T102" s="106">
        <v>0</v>
      </c>
      <c r="U102" s="106">
        <v>0</v>
      </c>
      <c r="V102" s="106">
        <v>0</v>
      </c>
      <c r="W102" s="106" t="s">
        <v>42</v>
      </c>
      <c r="X102" s="106">
        <v>181.389</v>
      </c>
      <c r="Y102" s="106">
        <v>0</v>
      </c>
      <c r="Z102" s="106">
        <v>181.389</v>
      </c>
      <c r="AA102" s="106" t="s">
        <v>53</v>
      </c>
      <c r="AB102" s="106" t="s">
        <v>53</v>
      </c>
      <c r="AC102" s="106" t="s">
        <v>53</v>
      </c>
      <c r="AD102" s="106" t="s">
        <v>59</v>
      </c>
      <c r="AE102" s="106" t="s">
        <v>53</v>
      </c>
      <c r="AF102" s="106" t="s">
        <v>53</v>
      </c>
      <c r="AG102" s="126"/>
    </row>
    <row r="103" customHeight="1" spans="1:33">
      <c r="A103" s="106"/>
      <c r="B103" s="281">
        <v>28</v>
      </c>
      <c r="C103" s="106" t="s">
        <v>916</v>
      </c>
      <c r="D103" s="106">
        <v>22451191</v>
      </c>
      <c r="E103" s="106" t="s">
        <v>40</v>
      </c>
      <c r="F103" s="106">
        <v>169.9</v>
      </c>
      <c r="G103" s="106"/>
      <c r="H103" s="106"/>
      <c r="I103" s="106"/>
      <c r="J103" s="106"/>
      <c r="K103" s="106"/>
      <c r="L103" s="106"/>
      <c r="M103" s="106"/>
      <c r="N103" s="106"/>
      <c r="O103" s="106"/>
      <c r="P103" s="106"/>
      <c r="Q103" s="106">
        <v>0</v>
      </c>
      <c r="R103" s="106"/>
      <c r="S103" s="106">
        <v>10</v>
      </c>
      <c r="T103" s="106"/>
      <c r="U103" s="106">
        <v>0</v>
      </c>
      <c r="V103" s="106"/>
      <c r="W103" s="106" t="s">
        <v>42</v>
      </c>
      <c r="X103" s="106">
        <v>169.9</v>
      </c>
      <c r="Y103" s="106">
        <v>10</v>
      </c>
      <c r="Z103" s="106">
        <v>179.9</v>
      </c>
      <c r="AA103" s="106" t="s">
        <v>53</v>
      </c>
      <c r="AB103" s="106" t="s">
        <v>53</v>
      </c>
      <c r="AC103" s="106" t="s">
        <v>53</v>
      </c>
      <c r="AD103" s="106" t="s">
        <v>59</v>
      </c>
      <c r="AE103" s="106" t="s">
        <v>53</v>
      </c>
      <c r="AF103" s="106" t="s">
        <v>53</v>
      </c>
      <c r="AG103" s="126"/>
    </row>
    <row r="104" customHeight="1" spans="1:33">
      <c r="A104" s="106"/>
      <c r="B104" s="281">
        <v>29</v>
      </c>
      <c r="C104" s="106" t="s">
        <v>917</v>
      </c>
      <c r="D104" s="106">
        <v>22451067</v>
      </c>
      <c r="E104" s="106" t="s">
        <v>71</v>
      </c>
      <c r="F104" s="106">
        <v>179.5493</v>
      </c>
      <c r="G104" s="106"/>
      <c r="H104" s="106"/>
      <c r="I104" s="106"/>
      <c r="J104" s="106"/>
      <c r="K104" s="106"/>
      <c r="L104" s="106"/>
      <c r="M104" s="106"/>
      <c r="N104" s="106"/>
      <c r="O104" s="106"/>
      <c r="P104" s="106"/>
      <c r="Q104" s="106"/>
      <c r="R104" s="106"/>
      <c r="S104" s="106"/>
      <c r="T104" s="106"/>
      <c r="U104" s="106"/>
      <c r="V104" s="106"/>
      <c r="W104" s="106" t="s">
        <v>42</v>
      </c>
      <c r="X104" s="106">
        <v>179.5493</v>
      </c>
      <c r="Y104" s="106">
        <v>0</v>
      </c>
      <c r="Z104" s="106">
        <v>179.5493</v>
      </c>
      <c r="AA104" s="106" t="s">
        <v>53</v>
      </c>
      <c r="AB104" s="106" t="s">
        <v>53</v>
      </c>
      <c r="AC104" s="106" t="s">
        <v>53</v>
      </c>
      <c r="AD104" s="106" t="s">
        <v>59</v>
      </c>
      <c r="AE104" s="106" t="s">
        <v>53</v>
      </c>
      <c r="AF104" s="106" t="s">
        <v>53</v>
      </c>
      <c r="AG104" s="126"/>
    </row>
    <row r="105" customHeight="1" spans="1:33">
      <c r="A105" s="106"/>
      <c r="B105" s="281">
        <v>30</v>
      </c>
      <c r="C105" s="106" t="s">
        <v>918</v>
      </c>
      <c r="D105" s="106">
        <v>22451336</v>
      </c>
      <c r="E105" s="106" t="s">
        <v>58</v>
      </c>
      <c r="F105" s="106">
        <v>169.2816901</v>
      </c>
      <c r="G105" s="106"/>
      <c r="H105" s="106"/>
      <c r="I105" s="106"/>
      <c r="J105" s="106"/>
      <c r="K105" s="106"/>
      <c r="L105" s="106"/>
      <c r="M105" s="106"/>
      <c r="N105" s="106"/>
      <c r="O105" s="106"/>
      <c r="P105" s="106"/>
      <c r="Q105" s="106">
        <v>0</v>
      </c>
      <c r="R105" s="106">
        <v>0</v>
      </c>
      <c r="S105" s="106">
        <v>10</v>
      </c>
      <c r="T105" s="106">
        <v>0</v>
      </c>
      <c r="U105" s="106">
        <v>0</v>
      </c>
      <c r="V105" s="106"/>
      <c r="W105" s="106" t="s">
        <v>42</v>
      </c>
      <c r="X105" s="106">
        <v>169.2816901</v>
      </c>
      <c r="Y105" s="106">
        <v>10</v>
      </c>
      <c r="Z105" s="106">
        <v>179.2816901</v>
      </c>
      <c r="AA105" s="106" t="s">
        <v>53</v>
      </c>
      <c r="AB105" s="106" t="s">
        <v>53</v>
      </c>
      <c r="AC105" s="106" t="s">
        <v>53</v>
      </c>
      <c r="AD105" s="106" t="s">
        <v>59</v>
      </c>
      <c r="AE105" s="106" t="s">
        <v>53</v>
      </c>
      <c r="AF105" s="106" t="s">
        <v>53</v>
      </c>
      <c r="AG105" s="126"/>
    </row>
    <row r="106" customHeight="1" spans="1:33">
      <c r="A106" s="106"/>
      <c r="B106" s="281">
        <v>31</v>
      </c>
      <c r="C106" s="106" t="s">
        <v>919</v>
      </c>
      <c r="D106" s="106">
        <v>22451320</v>
      </c>
      <c r="E106" s="106" t="s">
        <v>71</v>
      </c>
      <c r="F106" s="106">
        <v>175.17</v>
      </c>
      <c r="G106" s="106"/>
      <c r="H106" s="106"/>
      <c r="I106" s="106"/>
      <c r="J106" s="106"/>
      <c r="K106" s="106"/>
      <c r="L106" s="106"/>
      <c r="M106" s="106"/>
      <c r="N106" s="106"/>
      <c r="O106" s="106"/>
      <c r="P106" s="106"/>
      <c r="Q106" s="106"/>
      <c r="R106" s="106"/>
      <c r="S106" s="106"/>
      <c r="T106" s="106"/>
      <c r="U106" s="106"/>
      <c r="V106" s="106"/>
      <c r="W106" s="106" t="s">
        <v>42</v>
      </c>
      <c r="X106" s="106">
        <v>175.17</v>
      </c>
      <c r="Y106" s="106">
        <v>0</v>
      </c>
      <c r="Z106" s="106">
        <v>175.17</v>
      </c>
      <c r="AA106" s="106" t="s">
        <v>53</v>
      </c>
      <c r="AB106" s="106" t="s">
        <v>53</v>
      </c>
      <c r="AC106" s="106" t="s">
        <v>53</v>
      </c>
      <c r="AD106" s="106" t="s">
        <v>59</v>
      </c>
      <c r="AE106" s="106" t="s">
        <v>53</v>
      </c>
      <c r="AF106" s="106" t="s">
        <v>53</v>
      </c>
      <c r="AG106" s="126"/>
    </row>
    <row r="107" customHeight="1" spans="1:33">
      <c r="A107" s="106"/>
      <c r="B107" s="281">
        <v>32</v>
      </c>
      <c r="C107" s="106" t="s">
        <v>920</v>
      </c>
      <c r="D107" s="106">
        <v>22451010</v>
      </c>
      <c r="E107" s="106" t="s">
        <v>63</v>
      </c>
      <c r="F107" s="106">
        <v>174.826087</v>
      </c>
      <c r="G107" s="106"/>
      <c r="H107" s="106"/>
      <c r="I107" s="106"/>
      <c r="J107" s="106"/>
      <c r="K107" s="106"/>
      <c r="L107" s="106"/>
      <c r="M107" s="106"/>
      <c r="N107" s="106"/>
      <c r="O107" s="106"/>
      <c r="P107" s="106"/>
      <c r="Q107" s="106"/>
      <c r="R107" s="106"/>
      <c r="S107" s="106"/>
      <c r="T107" s="106"/>
      <c r="U107" s="106"/>
      <c r="V107" s="106"/>
      <c r="W107" s="106" t="s">
        <v>42</v>
      </c>
      <c r="X107" s="106">
        <v>174.826087</v>
      </c>
      <c r="Y107" s="106">
        <v>0</v>
      </c>
      <c r="Z107" s="106">
        <v>174.826087</v>
      </c>
      <c r="AA107" s="106" t="s">
        <v>53</v>
      </c>
      <c r="AB107" s="106" t="s">
        <v>53</v>
      </c>
      <c r="AC107" s="106" t="s">
        <v>53</v>
      </c>
      <c r="AD107" s="106" t="s">
        <v>59</v>
      </c>
      <c r="AE107" s="106" t="s">
        <v>53</v>
      </c>
      <c r="AF107" s="106" t="s">
        <v>53</v>
      </c>
      <c r="AG107" s="126"/>
    </row>
    <row r="108" customHeight="1" spans="1:33">
      <c r="A108" s="106"/>
      <c r="B108" s="281">
        <v>33</v>
      </c>
      <c r="C108" s="106" t="s">
        <v>921</v>
      </c>
      <c r="D108" s="106" t="s">
        <v>922</v>
      </c>
      <c r="E108" s="106" t="s">
        <v>58</v>
      </c>
      <c r="F108" s="106">
        <v>172.9928058</v>
      </c>
      <c r="G108" s="106"/>
      <c r="H108" s="106"/>
      <c r="I108" s="106"/>
      <c r="J108" s="106"/>
      <c r="K108" s="106"/>
      <c r="L108" s="106"/>
      <c r="M108" s="106"/>
      <c r="N108" s="106"/>
      <c r="O108" s="106"/>
      <c r="P108" s="106"/>
      <c r="Q108" s="106"/>
      <c r="R108" s="106"/>
      <c r="S108" s="106"/>
      <c r="T108" s="106"/>
      <c r="U108" s="106"/>
      <c r="V108" s="106"/>
      <c r="W108" s="106" t="s">
        <v>42</v>
      </c>
      <c r="X108" s="106">
        <v>172.9928058</v>
      </c>
      <c r="Y108" s="106">
        <v>0</v>
      </c>
      <c r="Z108" s="106">
        <v>172.9928058</v>
      </c>
      <c r="AA108" s="106" t="s">
        <v>53</v>
      </c>
      <c r="AB108" s="106" t="s">
        <v>53</v>
      </c>
      <c r="AC108" s="106" t="s">
        <v>53</v>
      </c>
      <c r="AD108" s="106" t="s">
        <v>59</v>
      </c>
      <c r="AE108" s="106" t="s">
        <v>53</v>
      </c>
      <c r="AF108" s="106" t="s">
        <v>53</v>
      </c>
      <c r="AG108" s="126"/>
    </row>
    <row r="109" customHeight="1" spans="1:33">
      <c r="A109" s="106"/>
      <c r="B109" s="281">
        <v>34</v>
      </c>
      <c r="C109" s="106" t="s">
        <v>923</v>
      </c>
      <c r="D109" s="106">
        <v>22451250</v>
      </c>
      <c r="E109" s="106" t="s">
        <v>71</v>
      </c>
      <c r="F109" s="106">
        <v>170.62774</v>
      </c>
      <c r="G109" s="106"/>
      <c r="H109" s="106"/>
      <c r="I109" s="106"/>
      <c r="J109" s="106"/>
      <c r="K109" s="106"/>
      <c r="L109" s="106"/>
      <c r="M109" s="106"/>
      <c r="N109" s="106"/>
      <c r="O109" s="106"/>
      <c r="P109" s="106"/>
      <c r="Q109" s="106"/>
      <c r="R109" s="106"/>
      <c r="S109" s="106"/>
      <c r="T109" s="106"/>
      <c r="U109" s="106"/>
      <c r="V109" s="106"/>
      <c r="W109" s="106" t="s">
        <v>42</v>
      </c>
      <c r="X109" s="106">
        <v>170.62774</v>
      </c>
      <c r="Y109" s="106">
        <v>0</v>
      </c>
      <c r="Z109" s="106">
        <v>170.62774</v>
      </c>
      <c r="AA109" s="106" t="s">
        <v>53</v>
      </c>
      <c r="AB109" s="106" t="s">
        <v>53</v>
      </c>
      <c r="AC109" s="106" t="s">
        <v>53</v>
      </c>
      <c r="AD109" s="106" t="s">
        <v>59</v>
      </c>
      <c r="AE109" s="106" t="s">
        <v>53</v>
      </c>
      <c r="AF109" s="106" t="s">
        <v>53</v>
      </c>
      <c r="AG109" s="126"/>
    </row>
    <row r="110" customHeight="1" spans="1:33">
      <c r="A110" s="106"/>
      <c r="B110" s="281">
        <v>35</v>
      </c>
      <c r="C110" s="106" t="s">
        <v>924</v>
      </c>
      <c r="D110" s="106">
        <v>22451172</v>
      </c>
      <c r="E110" s="106" t="s">
        <v>58</v>
      </c>
      <c r="F110" s="106">
        <v>162.52</v>
      </c>
      <c r="G110" s="106"/>
      <c r="H110" s="106"/>
      <c r="I110" s="106"/>
      <c r="J110" s="106"/>
      <c r="K110" s="106"/>
      <c r="L110" s="106"/>
      <c r="M110" s="106"/>
      <c r="N110" s="106"/>
      <c r="O110" s="106"/>
      <c r="P110" s="106"/>
      <c r="Q110" s="106"/>
      <c r="R110" s="106"/>
      <c r="S110" s="106"/>
      <c r="T110" s="106"/>
      <c r="U110" s="106"/>
      <c r="V110" s="106"/>
      <c r="W110" s="106" t="s">
        <v>42</v>
      </c>
      <c r="X110" s="106">
        <v>162.52</v>
      </c>
      <c r="Y110" s="106">
        <v>0</v>
      </c>
      <c r="Z110" s="106">
        <v>162.52</v>
      </c>
      <c r="AA110" s="106" t="s">
        <v>53</v>
      </c>
      <c r="AB110" s="106" t="s">
        <v>53</v>
      </c>
      <c r="AC110" s="106" t="s">
        <v>53</v>
      </c>
      <c r="AD110" s="106" t="s">
        <v>59</v>
      </c>
      <c r="AE110" s="106" t="s">
        <v>53</v>
      </c>
      <c r="AF110" s="106" t="s">
        <v>53</v>
      </c>
      <c r="AG110" s="126"/>
    </row>
    <row r="111" customHeight="1" spans="1:33">
      <c r="A111" s="106"/>
      <c r="B111" s="281">
        <v>36</v>
      </c>
      <c r="C111" s="106" t="s">
        <v>925</v>
      </c>
      <c r="D111" s="126">
        <v>22451007</v>
      </c>
      <c r="E111" s="106" t="s">
        <v>71</v>
      </c>
      <c r="F111" s="106">
        <v>159.3043478</v>
      </c>
      <c r="G111" s="106"/>
      <c r="H111" s="106"/>
      <c r="I111" s="106"/>
      <c r="J111" s="106"/>
      <c r="K111" s="106"/>
      <c r="L111" s="106"/>
      <c r="M111" s="106"/>
      <c r="N111" s="106"/>
      <c r="O111" s="106"/>
      <c r="P111" s="106"/>
      <c r="Q111" s="106">
        <v>0</v>
      </c>
      <c r="R111" s="106">
        <v>0</v>
      </c>
      <c r="S111" s="106">
        <v>0</v>
      </c>
      <c r="T111" s="106">
        <v>0</v>
      </c>
      <c r="U111" s="106">
        <v>0</v>
      </c>
      <c r="V111" s="106"/>
      <c r="W111" s="106" t="s">
        <v>42</v>
      </c>
      <c r="X111" s="106">
        <v>159.3043478</v>
      </c>
      <c r="Y111" s="106">
        <v>0</v>
      </c>
      <c r="Z111" s="106">
        <v>159.3043478</v>
      </c>
      <c r="AA111" s="106" t="s">
        <v>53</v>
      </c>
      <c r="AB111" s="106" t="s">
        <v>53</v>
      </c>
      <c r="AC111" s="106" t="s">
        <v>53</v>
      </c>
      <c r="AD111" s="106" t="s">
        <v>59</v>
      </c>
      <c r="AE111" s="106" t="s">
        <v>53</v>
      </c>
      <c r="AF111" s="106" t="s">
        <v>53</v>
      </c>
      <c r="AG111" s="126"/>
    </row>
    <row r="112" s="270" customFormat="1" ht="36" customHeight="1" spans="1:33">
      <c r="A112" s="277" t="s">
        <v>926</v>
      </c>
      <c r="B112" s="278">
        <v>1</v>
      </c>
      <c r="C112" s="277" t="s">
        <v>927</v>
      </c>
      <c r="D112" s="277">
        <v>22451029</v>
      </c>
      <c r="E112" s="277" t="s">
        <v>63</v>
      </c>
      <c r="F112" s="277">
        <v>184.46</v>
      </c>
      <c r="G112" s="277"/>
      <c r="H112" s="277" t="s">
        <v>928</v>
      </c>
      <c r="I112" s="277"/>
      <c r="J112" s="277"/>
      <c r="K112" s="277"/>
      <c r="L112" s="277"/>
      <c r="M112" s="277"/>
      <c r="N112" s="277"/>
      <c r="O112" s="277"/>
      <c r="P112" s="277"/>
      <c r="Q112" s="277">
        <v>30</v>
      </c>
      <c r="R112" s="277"/>
      <c r="S112" s="277">
        <v>20</v>
      </c>
      <c r="T112" s="277">
        <v>0.5</v>
      </c>
      <c r="U112" s="277">
        <v>30</v>
      </c>
      <c r="V112" s="277"/>
      <c r="W112" s="277" t="s">
        <v>42</v>
      </c>
      <c r="X112" s="277">
        <f>F112+75</f>
        <v>259.46</v>
      </c>
      <c r="Y112" s="277">
        <f t="shared" ref="Y112:Y148" si="14">SUM(Q112:V112)</f>
        <v>80.5</v>
      </c>
      <c r="Z112" s="277">
        <f t="shared" ref="Z112:Z148" si="15">X112+Y112</f>
        <v>339.96</v>
      </c>
      <c r="AA112" s="277" t="s">
        <v>43</v>
      </c>
      <c r="AB112" s="277" t="s">
        <v>43</v>
      </c>
      <c r="AC112" s="277" t="s">
        <v>43</v>
      </c>
      <c r="AD112" s="277" t="s">
        <v>42</v>
      </c>
      <c r="AE112" s="277" t="s">
        <v>43</v>
      </c>
      <c r="AF112" s="277" t="s">
        <v>43</v>
      </c>
      <c r="AG112" s="279"/>
    </row>
    <row r="113" s="270" customFormat="1" ht="36" customHeight="1" spans="1:33">
      <c r="A113" s="277"/>
      <c r="B113" s="278">
        <v>2</v>
      </c>
      <c r="C113" s="277" t="s">
        <v>929</v>
      </c>
      <c r="D113" s="277">
        <v>22451285</v>
      </c>
      <c r="E113" s="277" t="s">
        <v>71</v>
      </c>
      <c r="F113" s="277">
        <v>172.2</v>
      </c>
      <c r="G113" s="277"/>
      <c r="H113" s="277" t="s">
        <v>930</v>
      </c>
      <c r="I113" s="277"/>
      <c r="J113" s="277"/>
      <c r="K113" s="277"/>
      <c r="L113" s="277"/>
      <c r="M113" s="277"/>
      <c r="N113" s="277" t="s">
        <v>931</v>
      </c>
      <c r="O113" s="277"/>
      <c r="P113" s="277"/>
      <c r="Q113" s="277">
        <v>30</v>
      </c>
      <c r="R113" s="277">
        <v>0</v>
      </c>
      <c r="S113" s="277">
        <v>20</v>
      </c>
      <c r="T113" s="277">
        <v>0.5</v>
      </c>
      <c r="U113" s="277">
        <v>23.34</v>
      </c>
      <c r="V113" s="277">
        <v>2</v>
      </c>
      <c r="W113" s="277" t="s">
        <v>42</v>
      </c>
      <c r="X113" s="277">
        <f>F113+75+5</f>
        <v>252.2</v>
      </c>
      <c r="Y113" s="277">
        <f t="shared" si="14"/>
        <v>75.84</v>
      </c>
      <c r="Z113" s="277">
        <f t="shared" si="15"/>
        <v>328.04</v>
      </c>
      <c r="AA113" s="277" t="s">
        <v>43</v>
      </c>
      <c r="AB113" s="277" t="s">
        <v>43</v>
      </c>
      <c r="AC113" s="277" t="s">
        <v>43</v>
      </c>
      <c r="AD113" s="277" t="s">
        <v>42</v>
      </c>
      <c r="AE113" s="277" t="s">
        <v>43</v>
      </c>
      <c r="AF113" s="277" t="s">
        <v>43</v>
      </c>
      <c r="AG113" s="279"/>
    </row>
    <row r="114" s="270" customFormat="1" ht="24" customHeight="1" spans="1:33">
      <c r="A114" s="277"/>
      <c r="B114" s="278">
        <v>3</v>
      </c>
      <c r="C114" s="277" t="s">
        <v>932</v>
      </c>
      <c r="D114" s="277">
        <v>22451282</v>
      </c>
      <c r="E114" s="277" t="s">
        <v>78</v>
      </c>
      <c r="F114" s="285">
        <v>180.62</v>
      </c>
      <c r="G114" s="277"/>
      <c r="H114" s="277" t="s">
        <v>930</v>
      </c>
      <c r="I114" s="277"/>
      <c r="J114" s="277"/>
      <c r="K114" s="277"/>
      <c r="L114" s="277"/>
      <c r="M114" s="277"/>
      <c r="N114" s="277"/>
      <c r="O114" s="277"/>
      <c r="P114" s="277"/>
      <c r="Q114" s="277">
        <v>20</v>
      </c>
      <c r="R114" s="277"/>
      <c r="S114" s="277">
        <v>20</v>
      </c>
      <c r="T114" s="277"/>
      <c r="U114" s="277">
        <v>15</v>
      </c>
      <c r="V114" s="277"/>
      <c r="W114" s="277" t="s">
        <v>42</v>
      </c>
      <c r="X114" s="277">
        <f>F114+75</f>
        <v>255.62</v>
      </c>
      <c r="Y114" s="277">
        <f t="shared" si="14"/>
        <v>55</v>
      </c>
      <c r="Z114" s="277">
        <f t="shared" si="15"/>
        <v>310.62</v>
      </c>
      <c r="AA114" s="277" t="s">
        <v>43</v>
      </c>
      <c r="AB114" s="277" t="s">
        <v>53</v>
      </c>
      <c r="AC114" s="277" t="s">
        <v>43</v>
      </c>
      <c r="AD114" s="277" t="s">
        <v>42</v>
      </c>
      <c r="AE114" s="277" t="s">
        <v>43</v>
      </c>
      <c r="AF114" s="277" t="s">
        <v>53</v>
      </c>
      <c r="AG114" s="279"/>
    </row>
    <row r="115" s="270" customFormat="1" ht="29" customHeight="1" spans="1:33">
      <c r="A115" s="277"/>
      <c r="B115" s="278">
        <v>4</v>
      </c>
      <c r="C115" s="277" t="s">
        <v>933</v>
      </c>
      <c r="D115" s="277">
        <v>22451271</v>
      </c>
      <c r="E115" s="277" t="s">
        <v>78</v>
      </c>
      <c r="F115" s="277">
        <v>182.194174757282</v>
      </c>
      <c r="G115" s="277"/>
      <c r="H115" s="277" t="s">
        <v>934</v>
      </c>
      <c r="I115" s="277"/>
      <c r="J115" s="277"/>
      <c r="K115" s="277"/>
      <c r="L115" s="277"/>
      <c r="M115" s="277"/>
      <c r="N115" s="277"/>
      <c r="O115" s="277"/>
      <c r="P115" s="277"/>
      <c r="Q115" s="277">
        <v>23.75</v>
      </c>
      <c r="R115" s="277">
        <v>2</v>
      </c>
      <c r="S115" s="277">
        <v>20</v>
      </c>
      <c r="T115" s="277">
        <v>0.5</v>
      </c>
      <c r="U115" s="277">
        <v>30</v>
      </c>
      <c r="V115" s="277">
        <v>6</v>
      </c>
      <c r="W115" s="277" t="s">
        <v>42</v>
      </c>
      <c r="X115" s="277">
        <f>F115+25</f>
        <v>207.194174757282</v>
      </c>
      <c r="Y115" s="277">
        <f t="shared" si="14"/>
        <v>82.25</v>
      </c>
      <c r="Z115" s="277">
        <f t="shared" si="15"/>
        <v>289.444174757282</v>
      </c>
      <c r="AA115" s="277" t="s">
        <v>43</v>
      </c>
      <c r="AB115" s="277" t="s">
        <v>43</v>
      </c>
      <c r="AC115" s="277" t="s">
        <v>43</v>
      </c>
      <c r="AD115" s="277" t="s">
        <v>42</v>
      </c>
      <c r="AE115" s="277" t="s">
        <v>43</v>
      </c>
      <c r="AF115" s="277" t="s">
        <v>43</v>
      </c>
      <c r="AG115" s="279"/>
    </row>
    <row r="116" ht="24" customHeight="1" spans="1:33">
      <c r="A116" s="106"/>
      <c r="B116" s="281">
        <v>5</v>
      </c>
      <c r="C116" s="106" t="s">
        <v>935</v>
      </c>
      <c r="D116" s="106">
        <v>22451077</v>
      </c>
      <c r="E116" s="106" t="s">
        <v>63</v>
      </c>
      <c r="F116" s="335" t="s">
        <v>936</v>
      </c>
      <c r="G116" s="106"/>
      <c r="H116" s="106" t="s">
        <v>52</v>
      </c>
      <c r="I116" s="131"/>
      <c r="J116" s="131"/>
      <c r="K116" s="131"/>
      <c r="L116" s="106"/>
      <c r="M116" s="131"/>
      <c r="N116" s="131"/>
      <c r="O116" s="131"/>
      <c r="P116" s="131"/>
      <c r="Q116" s="106">
        <v>27.75</v>
      </c>
      <c r="R116" s="106"/>
      <c r="S116" s="106">
        <v>20</v>
      </c>
      <c r="T116" s="106">
        <v>0.5</v>
      </c>
      <c r="U116" s="106">
        <v>30</v>
      </c>
      <c r="V116" s="106">
        <v>3</v>
      </c>
      <c r="W116" s="106" t="s">
        <v>42</v>
      </c>
      <c r="X116" s="106">
        <f>F116+25</f>
        <v>205.20202020202</v>
      </c>
      <c r="Y116" s="106">
        <f t="shared" si="14"/>
        <v>81.25</v>
      </c>
      <c r="Z116" s="106">
        <f t="shared" si="15"/>
        <v>286.45202020202</v>
      </c>
      <c r="AA116" s="106" t="s">
        <v>43</v>
      </c>
      <c r="AB116" s="106" t="s">
        <v>43</v>
      </c>
      <c r="AC116" s="106" t="s">
        <v>43</v>
      </c>
      <c r="AD116" s="106" t="s">
        <v>42</v>
      </c>
      <c r="AE116" s="106" t="s">
        <v>43</v>
      </c>
      <c r="AF116" s="106" t="s">
        <v>43</v>
      </c>
      <c r="AG116" s="126"/>
    </row>
    <row r="117" ht="35" customHeight="1" spans="1:33">
      <c r="A117" s="106"/>
      <c r="B117" s="281">
        <v>6</v>
      </c>
      <c r="C117" s="106" t="s">
        <v>937</v>
      </c>
      <c r="D117" s="106">
        <v>22451138</v>
      </c>
      <c r="E117" s="106" t="s">
        <v>78</v>
      </c>
      <c r="F117" s="106">
        <v>184.93333</v>
      </c>
      <c r="G117" s="106"/>
      <c r="H117" s="106" t="s">
        <v>938</v>
      </c>
      <c r="I117" s="131"/>
      <c r="J117" s="131"/>
      <c r="K117" s="131"/>
      <c r="L117" s="106"/>
      <c r="M117" s="131"/>
      <c r="N117" s="131"/>
      <c r="O117" s="131"/>
      <c r="P117" s="131"/>
      <c r="Q117" s="106">
        <v>30</v>
      </c>
      <c r="R117" s="106"/>
      <c r="S117" s="106">
        <v>20</v>
      </c>
      <c r="T117" s="106">
        <v>0.5</v>
      </c>
      <c r="U117" s="106">
        <v>30</v>
      </c>
      <c r="V117" s="106">
        <v>3</v>
      </c>
      <c r="W117" s="106" t="s">
        <v>42</v>
      </c>
      <c r="X117" s="106">
        <f>F117+10</f>
        <v>194.93333</v>
      </c>
      <c r="Y117" s="106">
        <f t="shared" si="14"/>
        <v>83.5</v>
      </c>
      <c r="Z117" s="106">
        <f t="shared" si="15"/>
        <v>278.43333</v>
      </c>
      <c r="AA117" s="106" t="s">
        <v>43</v>
      </c>
      <c r="AB117" s="106" t="s">
        <v>43</v>
      </c>
      <c r="AC117" s="106" t="s">
        <v>43</v>
      </c>
      <c r="AD117" s="106" t="s">
        <v>42</v>
      </c>
      <c r="AE117" s="106" t="s">
        <v>43</v>
      </c>
      <c r="AF117" s="106" t="s">
        <v>43</v>
      </c>
      <c r="AG117" s="126"/>
    </row>
    <row r="118" ht="24" customHeight="1" spans="1:33">
      <c r="A118" s="106"/>
      <c r="B118" s="281">
        <v>7</v>
      </c>
      <c r="C118" s="106" t="s">
        <v>939</v>
      </c>
      <c r="D118" s="106">
        <v>22451288</v>
      </c>
      <c r="E118" s="106" t="s">
        <v>71</v>
      </c>
      <c r="F118" s="106">
        <v>176.45</v>
      </c>
      <c r="G118" s="106"/>
      <c r="H118" s="106" t="s">
        <v>940</v>
      </c>
      <c r="I118" s="106"/>
      <c r="J118" s="106" t="s">
        <v>941</v>
      </c>
      <c r="K118" s="106"/>
      <c r="L118" s="106"/>
      <c r="M118" s="106"/>
      <c r="N118" s="106"/>
      <c r="O118" s="106"/>
      <c r="P118" s="106"/>
      <c r="Q118" s="106">
        <v>30</v>
      </c>
      <c r="R118" s="106"/>
      <c r="S118" s="106">
        <v>10.5</v>
      </c>
      <c r="T118" s="106"/>
      <c r="U118" s="106">
        <v>30</v>
      </c>
      <c r="V118" s="106"/>
      <c r="W118" s="106" t="s">
        <v>42</v>
      </c>
      <c r="X118" s="106">
        <f>F118+27.5+0.4</f>
        <v>204.35</v>
      </c>
      <c r="Y118" s="106">
        <f t="shared" si="14"/>
        <v>70.5</v>
      </c>
      <c r="Z118" s="106">
        <f t="shared" si="15"/>
        <v>274.85</v>
      </c>
      <c r="AA118" s="106" t="s">
        <v>43</v>
      </c>
      <c r="AB118" s="106" t="s">
        <v>43</v>
      </c>
      <c r="AC118" s="106" t="s">
        <v>43</v>
      </c>
      <c r="AD118" s="106" t="s">
        <v>42</v>
      </c>
      <c r="AE118" s="106" t="s">
        <v>43</v>
      </c>
      <c r="AF118" s="106" t="s">
        <v>43</v>
      </c>
      <c r="AG118" s="126"/>
    </row>
    <row r="119" customHeight="1" spans="1:33">
      <c r="A119" s="106"/>
      <c r="B119" s="281">
        <v>8</v>
      </c>
      <c r="C119" s="106" t="s">
        <v>942</v>
      </c>
      <c r="D119" s="106">
        <v>22451164</v>
      </c>
      <c r="E119" s="106" t="s">
        <v>63</v>
      </c>
      <c r="F119" s="106">
        <v>181.79</v>
      </c>
      <c r="G119" s="106"/>
      <c r="H119" s="106"/>
      <c r="I119" s="131"/>
      <c r="J119" s="131"/>
      <c r="K119" s="131"/>
      <c r="L119" s="106"/>
      <c r="M119" s="131"/>
      <c r="N119" s="131"/>
      <c r="O119" s="131"/>
      <c r="P119" s="131"/>
      <c r="Q119" s="106">
        <v>30</v>
      </c>
      <c r="R119" s="106">
        <v>2</v>
      </c>
      <c r="S119" s="106">
        <v>20</v>
      </c>
      <c r="T119" s="106">
        <v>0.5</v>
      </c>
      <c r="U119" s="106">
        <v>30</v>
      </c>
      <c r="V119" s="106">
        <v>6</v>
      </c>
      <c r="W119" s="106" t="s">
        <v>42</v>
      </c>
      <c r="X119" s="106">
        <f>F119</f>
        <v>181.79</v>
      </c>
      <c r="Y119" s="106">
        <f t="shared" si="14"/>
        <v>88.5</v>
      </c>
      <c r="Z119" s="106">
        <f t="shared" si="15"/>
        <v>270.29</v>
      </c>
      <c r="AA119" s="106" t="s">
        <v>43</v>
      </c>
      <c r="AB119" s="106" t="s">
        <v>43</v>
      </c>
      <c r="AC119" s="106" t="s">
        <v>43</v>
      </c>
      <c r="AD119" s="106" t="s">
        <v>42</v>
      </c>
      <c r="AE119" s="106" t="s">
        <v>43</v>
      </c>
      <c r="AF119" s="106" t="s">
        <v>43</v>
      </c>
      <c r="AG119" s="126"/>
    </row>
    <row r="120" customHeight="1" spans="1:33">
      <c r="A120" s="106"/>
      <c r="B120" s="281">
        <v>9</v>
      </c>
      <c r="C120" s="106" t="s">
        <v>943</v>
      </c>
      <c r="D120" s="106">
        <v>22451294</v>
      </c>
      <c r="E120" s="106" t="s">
        <v>71</v>
      </c>
      <c r="F120" s="106">
        <v>183.0291262</v>
      </c>
      <c r="G120" s="106"/>
      <c r="H120" s="106"/>
      <c r="I120" s="106"/>
      <c r="J120" s="106"/>
      <c r="K120" s="106"/>
      <c r="L120" s="106"/>
      <c r="M120" s="106"/>
      <c r="N120" s="106"/>
      <c r="O120" s="106"/>
      <c r="P120" s="106"/>
      <c r="Q120" s="106">
        <v>30</v>
      </c>
      <c r="R120" s="106">
        <v>1</v>
      </c>
      <c r="S120" s="106">
        <v>20</v>
      </c>
      <c r="T120" s="106">
        <v>0.5</v>
      </c>
      <c r="U120" s="106">
        <v>30</v>
      </c>
      <c r="V120" s="106">
        <v>3</v>
      </c>
      <c r="W120" s="106" t="s">
        <v>42</v>
      </c>
      <c r="X120" s="106">
        <f>F120</f>
        <v>183.0291262</v>
      </c>
      <c r="Y120" s="106">
        <f t="shared" si="14"/>
        <v>84.5</v>
      </c>
      <c r="Z120" s="106">
        <f t="shared" si="15"/>
        <v>267.5291262</v>
      </c>
      <c r="AA120" s="106" t="s">
        <v>43</v>
      </c>
      <c r="AB120" s="106" t="s">
        <v>43</v>
      </c>
      <c r="AC120" s="106" t="s">
        <v>43</v>
      </c>
      <c r="AD120" s="106" t="s">
        <v>42</v>
      </c>
      <c r="AE120" s="106" t="s">
        <v>43</v>
      </c>
      <c r="AF120" s="106" t="s">
        <v>43</v>
      </c>
      <c r="AG120" s="126"/>
    </row>
    <row r="121" customHeight="1" spans="1:33">
      <c r="A121" s="106"/>
      <c r="B121" s="281">
        <v>10</v>
      </c>
      <c r="C121" s="106" t="s">
        <v>944</v>
      </c>
      <c r="D121" s="106">
        <v>22451047</v>
      </c>
      <c r="E121" s="106" t="s">
        <v>78</v>
      </c>
      <c r="F121" s="106">
        <v>182.12</v>
      </c>
      <c r="G121" s="106"/>
      <c r="H121" s="106"/>
      <c r="I121" s="106"/>
      <c r="J121" s="106"/>
      <c r="K121" s="106"/>
      <c r="L121" s="106"/>
      <c r="M121" s="106"/>
      <c r="N121" s="106"/>
      <c r="O121" s="106"/>
      <c r="P121" s="106"/>
      <c r="Q121" s="106">
        <v>30</v>
      </c>
      <c r="R121" s="106">
        <v>2</v>
      </c>
      <c r="S121" s="106">
        <v>20</v>
      </c>
      <c r="T121" s="106">
        <v>0.5</v>
      </c>
      <c r="U121" s="106">
        <v>30</v>
      </c>
      <c r="V121" s="106"/>
      <c r="W121" s="106" t="s">
        <v>42</v>
      </c>
      <c r="X121" s="106">
        <f>F121</f>
        <v>182.12</v>
      </c>
      <c r="Y121" s="106">
        <f t="shared" si="14"/>
        <v>82.5</v>
      </c>
      <c r="Z121" s="106">
        <f t="shared" si="15"/>
        <v>264.62</v>
      </c>
      <c r="AA121" s="106" t="s">
        <v>43</v>
      </c>
      <c r="AB121" s="106" t="s">
        <v>43</v>
      </c>
      <c r="AC121" s="106" t="s">
        <v>43</v>
      </c>
      <c r="AD121" s="106" t="s">
        <v>42</v>
      </c>
      <c r="AE121" s="106" t="s">
        <v>43</v>
      </c>
      <c r="AF121" s="106" t="s">
        <v>43</v>
      </c>
      <c r="AG121" s="126"/>
    </row>
    <row r="122" customHeight="1" spans="1:33">
      <c r="A122" s="106"/>
      <c r="B122" s="281">
        <v>11</v>
      </c>
      <c r="C122" s="106" t="s">
        <v>945</v>
      </c>
      <c r="D122" s="106">
        <v>22451265</v>
      </c>
      <c r="E122" s="106" t="s">
        <v>78</v>
      </c>
      <c r="F122" s="106">
        <v>181.3</v>
      </c>
      <c r="G122" s="106"/>
      <c r="H122" s="106"/>
      <c r="I122" s="106"/>
      <c r="J122" s="106"/>
      <c r="K122" s="106"/>
      <c r="L122" s="106"/>
      <c r="M122" s="106"/>
      <c r="N122" s="106"/>
      <c r="O122" s="106"/>
      <c r="P122" s="106"/>
      <c r="Q122" s="106">
        <v>30</v>
      </c>
      <c r="R122" s="106">
        <v>2</v>
      </c>
      <c r="S122" s="106">
        <v>20</v>
      </c>
      <c r="T122" s="106">
        <v>0.5</v>
      </c>
      <c r="U122" s="106">
        <v>30</v>
      </c>
      <c r="V122" s="106"/>
      <c r="W122" s="106" t="s">
        <v>42</v>
      </c>
      <c r="X122" s="106">
        <f>F122</f>
        <v>181.3</v>
      </c>
      <c r="Y122" s="106">
        <f t="shared" si="14"/>
        <v>82.5</v>
      </c>
      <c r="Z122" s="106">
        <f t="shared" si="15"/>
        <v>263.8</v>
      </c>
      <c r="AA122" s="106" t="s">
        <v>53</v>
      </c>
      <c r="AB122" s="106" t="s">
        <v>43</v>
      </c>
      <c r="AC122" s="106" t="s">
        <v>43</v>
      </c>
      <c r="AD122" s="106" t="s">
        <v>42</v>
      </c>
      <c r="AE122" s="106" t="s">
        <v>43</v>
      </c>
      <c r="AF122" s="106" t="s">
        <v>53</v>
      </c>
      <c r="AG122" s="126"/>
    </row>
    <row r="123" customHeight="1" spans="1:33">
      <c r="A123" s="106"/>
      <c r="B123" s="281">
        <v>12</v>
      </c>
      <c r="C123" s="106" t="s">
        <v>946</v>
      </c>
      <c r="D123" s="106">
        <v>22451152</v>
      </c>
      <c r="E123" s="106" t="s">
        <v>497</v>
      </c>
      <c r="F123" s="106">
        <v>181.1456311</v>
      </c>
      <c r="G123" s="106"/>
      <c r="H123" s="106"/>
      <c r="I123" s="106"/>
      <c r="J123" s="106"/>
      <c r="K123" s="106"/>
      <c r="L123" s="106"/>
      <c r="M123" s="106"/>
      <c r="N123" s="106"/>
      <c r="O123" s="106"/>
      <c r="P123" s="106"/>
      <c r="Q123" s="106">
        <v>30</v>
      </c>
      <c r="R123" s="106">
        <v>2</v>
      </c>
      <c r="S123" s="106">
        <v>20</v>
      </c>
      <c r="T123" s="106">
        <v>0.5</v>
      </c>
      <c r="U123" s="106">
        <v>30</v>
      </c>
      <c r="V123" s="106"/>
      <c r="W123" s="106" t="s">
        <v>42</v>
      </c>
      <c r="X123" s="106">
        <f>F123</f>
        <v>181.1456311</v>
      </c>
      <c r="Y123" s="106">
        <f t="shared" si="14"/>
        <v>82.5</v>
      </c>
      <c r="Z123" s="106">
        <f t="shared" si="15"/>
        <v>263.6456311</v>
      </c>
      <c r="AA123" s="106" t="s">
        <v>53</v>
      </c>
      <c r="AB123" s="106" t="s">
        <v>43</v>
      </c>
      <c r="AC123" s="106" t="s">
        <v>43</v>
      </c>
      <c r="AD123" s="106" t="s">
        <v>42</v>
      </c>
      <c r="AE123" s="106" t="s">
        <v>43</v>
      </c>
      <c r="AF123" s="106" t="s">
        <v>53</v>
      </c>
      <c r="AG123" s="126"/>
    </row>
    <row r="124" ht="24" customHeight="1" spans="1:33">
      <c r="A124" s="106"/>
      <c r="B124" s="281">
        <v>13</v>
      </c>
      <c r="C124" s="106" t="s">
        <v>947</v>
      </c>
      <c r="D124" s="106">
        <v>22451297</v>
      </c>
      <c r="E124" s="106" t="s">
        <v>78</v>
      </c>
      <c r="F124" s="106">
        <v>182.330097087379</v>
      </c>
      <c r="G124" s="106"/>
      <c r="H124" s="106" t="s">
        <v>948</v>
      </c>
      <c r="I124" s="106"/>
      <c r="J124" s="106"/>
      <c r="K124" s="106"/>
      <c r="L124" s="106"/>
      <c r="M124" s="106"/>
      <c r="N124" s="106"/>
      <c r="O124" s="106"/>
      <c r="P124" s="106"/>
      <c r="Q124" s="106">
        <v>30</v>
      </c>
      <c r="R124" s="106"/>
      <c r="S124" s="106">
        <v>20</v>
      </c>
      <c r="T124" s="106">
        <v>0.5</v>
      </c>
      <c r="U124" s="106">
        <v>15</v>
      </c>
      <c r="V124" s="106">
        <v>4</v>
      </c>
      <c r="W124" s="106" t="s">
        <v>42</v>
      </c>
      <c r="X124" s="106">
        <f>F124+10</f>
        <v>192.330097087379</v>
      </c>
      <c r="Y124" s="106">
        <f t="shared" si="14"/>
        <v>69.5</v>
      </c>
      <c r="Z124" s="106">
        <f t="shared" si="15"/>
        <v>261.830097087379</v>
      </c>
      <c r="AA124" s="106" t="s">
        <v>43</v>
      </c>
      <c r="AB124" s="106" t="s">
        <v>43</v>
      </c>
      <c r="AC124" s="106" t="s">
        <v>43</v>
      </c>
      <c r="AD124" s="106" t="s">
        <v>42</v>
      </c>
      <c r="AE124" s="106" t="s">
        <v>43</v>
      </c>
      <c r="AF124" s="106" t="s">
        <v>43</v>
      </c>
      <c r="AG124" s="126"/>
    </row>
    <row r="125" customHeight="1" spans="1:33">
      <c r="A125" s="106"/>
      <c r="B125" s="281">
        <v>14</v>
      </c>
      <c r="C125" s="106" t="s">
        <v>949</v>
      </c>
      <c r="D125" s="106">
        <v>22451109</v>
      </c>
      <c r="E125" s="106" t="s">
        <v>78</v>
      </c>
      <c r="F125" s="106">
        <v>175.6</v>
      </c>
      <c r="G125" s="106"/>
      <c r="H125" s="106"/>
      <c r="I125" s="106"/>
      <c r="J125" s="106"/>
      <c r="K125" s="106"/>
      <c r="L125" s="106"/>
      <c r="M125" s="106"/>
      <c r="N125" s="106"/>
      <c r="O125" s="106"/>
      <c r="P125" s="106"/>
      <c r="Q125" s="106">
        <v>30</v>
      </c>
      <c r="R125" s="106">
        <v>0</v>
      </c>
      <c r="S125" s="106">
        <v>20</v>
      </c>
      <c r="T125" s="106">
        <v>0.5</v>
      </c>
      <c r="U125" s="106">
        <v>30</v>
      </c>
      <c r="V125" s="106">
        <v>3</v>
      </c>
      <c r="W125" s="106" t="s">
        <v>42</v>
      </c>
      <c r="X125" s="106">
        <f>F125</f>
        <v>175.6</v>
      </c>
      <c r="Y125" s="106">
        <f t="shared" si="14"/>
        <v>83.5</v>
      </c>
      <c r="Z125" s="106">
        <f t="shared" si="15"/>
        <v>259.1</v>
      </c>
      <c r="AA125" s="106" t="s">
        <v>53</v>
      </c>
      <c r="AB125" s="106" t="s">
        <v>43</v>
      </c>
      <c r="AC125" s="106" t="s">
        <v>43</v>
      </c>
      <c r="AD125" s="106" t="s">
        <v>42</v>
      </c>
      <c r="AE125" s="106" t="s">
        <v>43</v>
      </c>
      <c r="AF125" s="106" t="s">
        <v>53</v>
      </c>
      <c r="AG125" s="126"/>
    </row>
    <row r="126" ht="24" customHeight="1" spans="1:33">
      <c r="A126" s="106"/>
      <c r="B126" s="281">
        <v>15</v>
      </c>
      <c r="C126" s="106" t="s">
        <v>950</v>
      </c>
      <c r="D126" s="106">
        <v>22451298</v>
      </c>
      <c r="E126" s="106" t="s">
        <v>71</v>
      </c>
      <c r="F126" s="106">
        <v>180.6</v>
      </c>
      <c r="G126" s="106"/>
      <c r="H126" s="106" t="s">
        <v>951</v>
      </c>
      <c r="I126" s="106"/>
      <c r="J126" s="106"/>
      <c r="K126" s="106"/>
      <c r="L126" s="106"/>
      <c r="M126" s="106"/>
      <c r="N126" s="106"/>
      <c r="O126" s="106"/>
      <c r="P126" s="106"/>
      <c r="Q126" s="106">
        <v>25</v>
      </c>
      <c r="R126" s="106">
        <v>1</v>
      </c>
      <c r="S126" s="106">
        <v>10.5</v>
      </c>
      <c r="T126" s="106">
        <v>0</v>
      </c>
      <c r="U126" s="106">
        <v>7.84</v>
      </c>
      <c r="V126" s="106"/>
      <c r="W126" s="106" t="s">
        <v>42</v>
      </c>
      <c r="X126" s="106">
        <f>F126+27.5</f>
        <v>208.1</v>
      </c>
      <c r="Y126" s="106">
        <f t="shared" si="14"/>
        <v>44.34</v>
      </c>
      <c r="Z126" s="106">
        <f t="shared" si="15"/>
        <v>252.44</v>
      </c>
      <c r="AA126" s="106" t="s">
        <v>43</v>
      </c>
      <c r="AB126" s="106" t="s">
        <v>53</v>
      </c>
      <c r="AC126" s="106" t="s">
        <v>43</v>
      </c>
      <c r="AD126" s="106" t="s">
        <v>42</v>
      </c>
      <c r="AE126" s="106" t="s">
        <v>43</v>
      </c>
      <c r="AF126" s="106" t="s">
        <v>53</v>
      </c>
      <c r="AG126" s="126"/>
    </row>
    <row r="127" customHeight="1" spans="1:33">
      <c r="A127" s="106"/>
      <c r="B127" s="281">
        <v>16</v>
      </c>
      <c r="C127" s="106" t="s">
        <v>952</v>
      </c>
      <c r="D127" s="106">
        <v>22451139</v>
      </c>
      <c r="E127" s="106" t="s">
        <v>71</v>
      </c>
      <c r="F127" s="106">
        <v>180.236559139785</v>
      </c>
      <c r="G127" s="106"/>
      <c r="H127" s="106"/>
      <c r="I127" s="106"/>
      <c r="J127" s="106"/>
      <c r="K127" s="106"/>
      <c r="L127" s="106"/>
      <c r="M127" s="106"/>
      <c r="N127" s="106"/>
      <c r="O127" s="106"/>
      <c r="P127" s="106"/>
      <c r="Q127" s="106">
        <v>30</v>
      </c>
      <c r="R127" s="106">
        <v>0</v>
      </c>
      <c r="S127" s="106">
        <v>20</v>
      </c>
      <c r="T127" s="106">
        <v>0.5</v>
      </c>
      <c r="U127" s="106">
        <v>15</v>
      </c>
      <c r="V127" s="106"/>
      <c r="W127" s="106" t="s">
        <v>42</v>
      </c>
      <c r="X127" s="106">
        <f>F127</f>
        <v>180.236559139785</v>
      </c>
      <c r="Y127" s="106">
        <f t="shared" si="14"/>
        <v>65.5</v>
      </c>
      <c r="Z127" s="106">
        <f t="shared" si="15"/>
        <v>245.736559139785</v>
      </c>
      <c r="AA127" s="106" t="s">
        <v>53</v>
      </c>
      <c r="AB127" s="106" t="s">
        <v>43</v>
      </c>
      <c r="AC127" s="106" t="s">
        <v>53</v>
      </c>
      <c r="AD127" s="106" t="s">
        <v>59</v>
      </c>
      <c r="AE127" s="106" t="s">
        <v>53</v>
      </c>
      <c r="AF127" s="106" t="s">
        <v>53</v>
      </c>
      <c r="AG127" s="126"/>
    </row>
    <row r="128" ht="38" customHeight="1" spans="1:33">
      <c r="A128" s="106"/>
      <c r="B128" s="281">
        <v>17</v>
      </c>
      <c r="C128" s="106" t="s">
        <v>953</v>
      </c>
      <c r="D128" s="106">
        <v>22451279</v>
      </c>
      <c r="E128" s="106" t="s">
        <v>78</v>
      </c>
      <c r="F128" s="106">
        <v>179.42</v>
      </c>
      <c r="G128" s="106"/>
      <c r="H128" s="106" t="s">
        <v>954</v>
      </c>
      <c r="I128" s="126"/>
      <c r="J128" s="106"/>
      <c r="K128" s="106"/>
      <c r="L128" s="106"/>
      <c r="M128" s="106"/>
      <c r="N128" s="106"/>
      <c r="O128" s="106"/>
      <c r="P128" s="106"/>
      <c r="Q128" s="106"/>
      <c r="R128" s="106"/>
      <c r="S128" s="106">
        <v>20</v>
      </c>
      <c r="T128" s="106">
        <v>0.5</v>
      </c>
      <c r="U128" s="106">
        <v>30</v>
      </c>
      <c r="V128" s="106"/>
      <c r="W128" s="106" t="s">
        <v>42</v>
      </c>
      <c r="X128" s="106">
        <f>F128+12.5</f>
        <v>191.92</v>
      </c>
      <c r="Y128" s="106">
        <f t="shared" si="14"/>
        <v>50.5</v>
      </c>
      <c r="Z128" s="106">
        <f t="shared" si="15"/>
        <v>242.42</v>
      </c>
      <c r="AA128" s="106" t="s">
        <v>43</v>
      </c>
      <c r="AB128" s="106" t="s">
        <v>53</v>
      </c>
      <c r="AC128" s="106" t="s">
        <v>53</v>
      </c>
      <c r="AD128" s="106" t="s">
        <v>59</v>
      </c>
      <c r="AE128" s="106" t="s">
        <v>53</v>
      </c>
      <c r="AF128" s="106" t="s">
        <v>53</v>
      </c>
      <c r="AG128" s="126"/>
    </row>
    <row r="129" customHeight="1" spans="1:33">
      <c r="A129" s="106"/>
      <c r="B129" s="281">
        <v>18</v>
      </c>
      <c r="C129" s="106" t="s">
        <v>955</v>
      </c>
      <c r="D129" s="106">
        <v>22451126</v>
      </c>
      <c r="E129" s="106" t="s">
        <v>78</v>
      </c>
      <c r="F129" s="106">
        <v>181.7281553</v>
      </c>
      <c r="G129" s="106"/>
      <c r="H129" s="106"/>
      <c r="I129" s="106"/>
      <c r="J129" s="106"/>
      <c r="K129" s="106"/>
      <c r="L129" s="106"/>
      <c r="M129" s="106"/>
      <c r="N129" s="106"/>
      <c r="O129" s="106"/>
      <c r="P129" s="106"/>
      <c r="Q129" s="106">
        <v>30</v>
      </c>
      <c r="R129" s="106"/>
      <c r="S129" s="106">
        <v>20</v>
      </c>
      <c r="T129" s="106">
        <v>0.5</v>
      </c>
      <c r="U129" s="106">
        <v>8</v>
      </c>
      <c r="V129" s="106"/>
      <c r="W129" s="106" t="s">
        <v>42</v>
      </c>
      <c r="X129" s="106">
        <f t="shared" ref="X129:X135" si="16">F129</f>
        <v>181.7281553</v>
      </c>
      <c r="Y129" s="106">
        <f t="shared" si="14"/>
        <v>58.5</v>
      </c>
      <c r="Z129" s="106">
        <f t="shared" si="15"/>
        <v>240.2281553</v>
      </c>
      <c r="AA129" s="106" t="s">
        <v>43</v>
      </c>
      <c r="AB129" s="106" t="s">
        <v>53</v>
      </c>
      <c r="AC129" s="106" t="s">
        <v>53</v>
      </c>
      <c r="AD129" s="106" t="s">
        <v>59</v>
      </c>
      <c r="AE129" s="106" t="s">
        <v>53</v>
      </c>
      <c r="AF129" s="106" t="s">
        <v>53</v>
      </c>
      <c r="AG129" s="126"/>
    </row>
    <row r="130" customHeight="1" spans="1:33">
      <c r="A130" s="106"/>
      <c r="B130" s="281">
        <v>19</v>
      </c>
      <c r="C130" s="106" t="s">
        <v>956</v>
      </c>
      <c r="D130" s="106">
        <v>22451260</v>
      </c>
      <c r="E130" s="106" t="s">
        <v>78</v>
      </c>
      <c r="F130" s="106">
        <v>171.007</v>
      </c>
      <c r="G130" s="106"/>
      <c r="H130" s="106"/>
      <c r="I130" s="106"/>
      <c r="J130" s="106"/>
      <c r="K130" s="106"/>
      <c r="L130" s="106"/>
      <c r="M130" s="106"/>
      <c r="N130" s="106"/>
      <c r="O130" s="106"/>
      <c r="P130" s="106"/>
      <c r="Q130" s="106">
        <v>30</v>
      </c>
      <c r="R130" s="106">
        <v>0</v>
      </c>
      <c r="S130" s="106">
        <v>20</v>
      </c>
      <c r="T130" s="106">
        <v>0.5</v>
      </c>
      <c r="U130" s="106">
        <v>7.5</v>
      </c>
      <c r="V130" s="106">
        <v>2</v>
      </c>
      <c r="W130" s="106" t="s">
        <v>42</v>
      </c>
      <c r="X130" s="106">
        <f t="shared" si="16"/>
        <v>171.007</v>
      </c>
      <c r="Y130" s="106">
        <f t="shared" si="14"/>
        <v>60</v>
      </c>
      <c r="Z130" s="106">
        <f t="shared" si="15"/>
        <v>231.007</v>
      </c>
      <c r="AA130" s="106" t="s">
        <v>53</v>
      </c>
      <c r="AB130" s="106" t="s">
        <v>43</v>
      </c>
      <c r="AC130" s="106" t="s">
        <v>53</v>
      </c>
      <c r="AD130" s="106" t="s">
        <v>59</v>
      </c>
      <c r="AE130" s="106" t="s">
        <v>53</v>
      </c>
      <c r="AF130" s="106" t="s">
        <v>53</v>
      </c>
      <c r="AG130" s="126"/>
    </row>
    <row r="131" customHeight="1" spans="1:33">
      <c r="A131" s="106"/>
      <c r="B131" s="281">
        <v>20</v>
      </c>
      <c r="C131" s="106" t="s">
        <v>957</v>
      </c>
      <c r="D131" s="106">
        <v>22451098</v>
      </c>
      <c r="E131" s="106" t="s">
        <v>71</v>
      </c>
      <c r="F131" s="106">
        <v>172.9</v>
      </c>
      <c r="G131" s="106"/>
      <c r="H131" s="106"/>
      <c r="I131" s="106"/>
      <c r="J131" s="106"/>
      <c r="K131" s="106"/>
      <c r="L131" s="106"/>
      <c r="M131" s="106"/>
      <c r="N131" s="106"/>
      <c r="O131" s="106"/>
      <c r="P131" s="106"/>
      <c r="Q131" s="106">
        <v>30</v>
      </c>
      <c r="R131" s="106"/>
      <c r="S131" s="106">
        <v>20</v>
      </c>
      <c r="T131" s="106">
        <v>0.5</v>
      </c>
      <c r="U131" s="106">
        <v>4</v>
      </c>
      <c r="V131" s="106"/>
      <c r="W131" s="106" t="s">
        <v>42</v>
      </c>
      <c r="X131" s="106">
        <f t="shared" si="16"/>
        <v>172.9</v>
      </c>
      <c r="Y131" s="106">
        <f t="shared" si="14"/>
        <v>54.5</v>
      </c>
      <c r="Z131" s="106">
        <f t="shared" si="15"/>
        <v>227.4</v>
      </c>
      <c r="AA131" s="106" t="s">
        <v>53</v>
      </c>
      <c r="AB131" s="106" t="s">
        <v>53</v>
      </c>
      <c r="AC131" s="106" t="s">
        <v>53</v>
      </c>
      <c r="AD131" s="106" t="s">
        <v>59</v>
      </c>
      <c r="AE131" s="106" t="s">
        <v>53</v>
      </c>
      <c r="AF131" s="106" t="s">
        <v>53</v>
      </c>
      <c r="AG131" s="126"/>
    </row>
    <row r="132" customHeight="1" spans="1:33">
      <c r="A132" s="106"/>
      <c r="B132" s="281">
        <v>21</v>
      </c>
      <c r="C132" s="106" t="s">
        <v>958</v>
      </c>
      <c r="D132" s="106">
        <v>22451058</v>
      </c>
      <c r="E132" s="106" t="s">
        <v>63</v>
      </c>
      <c r="F132" s="106">
        <v>174.2135922</v>
      </c>
      <c r="G132" s="106"/>
      <c r="H132" s="106"/>
      <c r="I132" s="106"/>
      <c r="J132" s="106"/>
      <c r="K132" s="106"/>
      <c r="L132" s="106"/>
      <c r="M132" s="106"/>
      <c r="N132" s="106"/>
      <c r="O132" s="106"/>
      <c r="P132" s="106"/>
      <c r="Q132" s="106">
        <v>30</v>
      </c>
      <c r="R132" s="106"/>
      <c r="S132" s="106">
        <v>10</v>
      </c>
      <c r="T132" s="106">
        <v>0.5</v>
      </c>
      <c r="U132" s="106">
        <v>8</v>
      </c>
      <c r="V132" s="106">
        <v>2</v>
      </c>
      <c r="W132" s="106" t="s">
        <v>42</v>
      </c>
      <c r="X132" s="106">
        <f t="shared" si="16"/>
        <v>174.2135922</v>
      </c>
      <c r="Y132" s="106">
        <f t="shared" si="14"/>
        <v>50.5</v>
      </c>
      <c r="Z132" s="106">
        <f t="shared" si="15"/>
        <v>224.7135922</v>
      </c>
      <c r="AA132" s="106" t="s">
        <v>53</v>
      </c>
      <c r="AB132" s="106" t="s">
        <v>53</v>
      </c>
      <c r="AC132" s="106" t="s">
        <v>53</v>
      </c>
      <c r="AD132" s="106" t="s">
        <v>59</v>
      </c>
      <c r="AE132" s="106" t="s">
        <v>53</v>
      </c>
      <c r="AF132" s="106" t="s">
        <v>53</v>
      </c>
      <c r="AG132" s="126"/>
    </row>
    <row r="133" customHeight="1" spans="1:33">
      <c r="A133" s="106"/>
      <c r="B133" s="281">
        <v>22</v>
      </c>
      <c r="C133" s="106" t="s">
        <v>959</v>
      </c>
      <c r="D133" s="106">
        <v>22451046</v>
      </c>
      <c r="E133" s="106" t="s">
        <v>63</v>
      </c>
      <c r="F133" s="106">
        <v>179.6363636</v>
      </c>
      <c r="G133" s="106"/>
      <c r="H133" s="106"/>
      <c r="I133" s="106"/>
      <c r="J133" s="106"/>
      <c r="K133" s="106"/>
      <c r="L133" s="106"/>
      <c r="M133" s="106"/>
      <c r="N133" s="106"/>
      <c r="O133" s="106"/>
      <c r="P133" s="106"/>
      <c r="Q133" s="106">
        <v>20.25</v>
      </c>
      <c r="R133" s="106"/>
      <c r="S133" s="106">
        <v>20</v>
      </c>
      <c r="T133" s="106"/>
      <c r="U133" s="106"/>
      <c r="V133" s="106"/>
      <c r="W133" s="106" t="s">
        <v>42</v>
      </c>
      <c r="X133" s="106">
        <f t="shared" si="16"/>
        <v>179.6363636</v>
      </c>
      <c r="Y133" s="106">
        <f t="shared" si="14"/>
        <v>40.25</v>
      </c>
      <c r="Z133" s="106">
        <f t="shared" si="15"/>
        <v>219.8863636</v>
      </c>
      <c r="AA133" s="106" t="s">
        <v>53</v>
      </c>
      <c r="AB133" s="106" t="s">
        <v>53</v>
      </c>
      <c r="AC133" s="106" t="s">
        <v>53</v>
      </c>
      <c r="AD133" s="106" t="s">
        <v>59</v>
      </c>
      <c r="AE133" s="106" t="s">
        <v>53</v>
      </c>
      <c r="AF133" s="106" t="s">
        <v>53</v>
      </c>
      <c r="AG133" s="126"/>
    </row>
    <row r="134" customHeight="1" spans="1:33">
      <c r="A134" s="106"/>
      <c r="B134" s="281">
        <v>23</v>
      </c>
      <c r="C134" s="106" t="s">
        <v>960</v>
      </c>
      <c r="D134" s="106">
        <v>22451304</v>
      </c>
      <c r="E134" s="106" t="s">
        <v>78</v>
      </c>
      <c r="F134" s="106">
        <v>176.4466019</v>
      </c>
      <c r="G134" s="106"/>
      <c r="H134" s="106"/>
      <c r="I134" s="106"/>
      <c r="J134" s="106"/>
      <c r="K134" s="106"/>
      <c r="L134" s="106"/>
      <c r="M134" s="106"/>
      <c r="N134" s="106"/>
      <c r="O134" s="106"/>
      <c r="P134" s="106"/>
      <c r="Q134" s="106">
        <v>3.75</v>
      </c>
      <c r="R134" s="106">
        <v>2</v>
      </c>
      <c r="S134" s="106">
        <v>20</v>
      </c>
      <c r="T134" s="106">
        <v>0.5</v>
      </c>
      <c r="U134" s="106">
        <v>14</v>
      </c>
      <c r="V134" s="106"/>
      <c r="W134" s="106" t="s">
        <v>42</v>
      </c>
      <c r="X134" s="106">
        <f t="shared" si="16"/>
        <v>176.4466019</v>
      </c>
      <c r="Y134" s="106">
        <f t="shared" si="14"/>
        <v>40.25</v>
      </c>
      <c r="Z134" s="106">
        <f t="shared" si="15"/>
        <v>216.6966019</v>
      </c>
      <c r="AA134" s="106" t="s">
        <v>53</v>
      </c>
      <c r="AB134" s="106" t="s">
        <v>53</v>
      </c>
      <c r="AC134" s="106" t="s">
        <v>53</v>
      </c>
      <c r="AD134" s="106" t="s">
        <v>59</v>
      </c>
      <c r="AE134" s="106" t="s">
        <v>53</v>
      </c>
      <c r="AF134" s="106" t="s">
        <v>53</v>
      </c>
      <c r="AG134" s="126"/>
    </row>
    <row r="135" ht="12" customHeight="1" spans="1:33">
      <c r="A135" s="106"/>
      <c r="B135" s="281">
        <v>24</v>
      </c>
      <c r="C135" s="106" t="s">
        <v>961</v>
      </c>
      <c r="D135" s="106">
        <v>22451281</v>
      </c>
      <c r="E135" s="106" t="s">
        <v>58</v>
      </c>
      <c r="F135" s="106">
        <v>178.660194174757</v>
      </c>
      <c r="G135" s="106"/>
      <c r="H135" s="106"/>
      <c r="I135" s="106"/>
      <c r="J135" s="106"/>
      <c r="K135" s="106"/>
      <c r="L135" s="106"/>
      <c r="M135" s="106"/>
      <c r="N135" s="106"/>
      <c r="O135" s="106"/>
      <c r="P135" s="106"/>
      <c r="Q135" s="106">
        <v>25</v>
      </c>
      <c r="R135" s="106">
        <v>0</v>
      </c>
      <c r="S135" s="106">
        <v>10</v>
      </c>
      <c r="T135" s="106">
        <v>0.5</v>
      </c>
      <c r="U135" s="106">
        <v>0</v>
      </c>
      <c r="V135" s="106"/>
      <c r="W135" s="106" t="s">
        <v>42</v>
      </c>
      <c r="X135" s="106">
        <f t="shared" si="16"/>
        <v>178.660194174757</v>
      </c>
      <c r="Y135" s="106">
        <f t="shared" si="14"/>
        <v>35.5</v>
      </c>
      <c r="Z135" s="106">
        <f t="shared" si="15"/>
        <v>214.160194174757</v>
      </c>
      <c r="AA135" s="106" t="s">
        <v>53</v>
      </c>
      <c r="AB135" s="106" t="s">
        <v>53</v>
      </c>
      <c r="AC135" s="106" t="s">
        <v>53</v>
      </c>
      <c r="AD135" s="106" t="s">
        <v>59</v>
      </c>
      <c r="AE135" s="106" t="s">
        <v>53</v>
      </c>
      <c r="AF135" s="106" t="s">
        <v>53</v>
      </c>
      <c r="AG135" s="126"/>
    </row>
    <row r="136" ht="37" customHeight="1" spans="1:33">
      <c r="A136" s="106"/>
      <c r="B136" s="281">
        <v>25</v>
      </c>
      <c r="C136" s="106" t="s">
        <v>962</v>
      </c>
      <c r="D136" s="106">
        <v>22451052</v>
      </c>
      <c r="E136" s="106" t="s">
        <v>963</v>
      </c>
      <c r="F136" s="106">
        <v>177</v>
      </c>
      <c r="G136" s="106"/>
      <c r="H136" s="106" t="s">
        <v>954</v>
      </c>
      <c r="I136" s="106"/>
      <c r="J136" s="106"/>
      <c r="K136" s="106"/>
      <c r="L136" s="106"/>
      <c r="M136" s="106"/>
      <c r="N136" s="106"/>
      <c r="O136" s="106"/>
      <c r="P136" s="106"/>
      <c r="Q136" s="106">
        <v>3.75</v>
      </c>
      <c r="R136" s="106"/>
      <c r="S136" s="106">
        <v>20</v>
      </c>
      <c r="T136" s="106"/>
      <c r="U136" s="106"/>
      <c r="V136" s="106"/>
      <c r="W136" s="106" t="s">
        <v>42</v>
      </c>
      <c r="X136" s="106">
        <f>F136+12.5</f>
        <v>189.5</v>
      </c>
      <c r="Y136" s="106">
        <f t="shared" si="14"/>
        <v>23.75</v>
      </c>
      <c r="Z136" s="106">
        <f t="shared" si="15"/>
        <v>213.25</v>
      </c>
      <c r="AA136" s="106" t="s">
        <v>43</v>
      </c>
      <c r="AB136" s="106" t="s">
        <v>53</v>
      </c>
      <c r="AC136" s="106" t="s">
        <v>53</v>
      </c>
      <c r="AD136" s="106" t="s">
        <v>59</v>
      </c>
      <c r="AE136" s="106" t="s">
        <v>53</v>
      </c>
      <c r="AF136" s="106" t="s">
        <v>53</v>
      </c>
      <c r="AG136" s="126"/>
    </row>
    <row r="137" customHeight="1" spans="1:33">
      <c r="A137" s="106"/>
      <c r="B137" s="281">
        <v>26</v>
      </c>
      <c r="C137" s="106" t="s">
        <v>964</v>
      </c>
      <c r="D137" s="106">
        <v>22451331</v>
      </c>
      <c r="E137" s="106" t="s">
        <v>71</v>
      </c>
      <c r="F137" s="106">
        <v>173</v>
      </c>
      <c r="G137" s="106"/>
      <c r="H137" s="106"/>
      <c r="I137" s="106"/>
      <c r="J137" s="106"/>
      <c r="K137" s="106"/>
      <c r="L137" s="106"/>
      <c r="M137" s="106"/>
      <c r="N137" s="106"/>
      <c r="O137" s="106"/>
      <c r="P137" s="106"/>
      <c r="Q137" s="106">
        <v>11.25</v>
      </c>
      <c r="R137" s="106">
        <v>0</v>
      </c>
      <c r="S137" s="106">
        <v>20</v>
      </c>
      <c r="T137" s="106">
        <v>0.5</v>
      </c>
      <c r="U137" s="106">
        <v>4</v>
      </c>
      <c r="V137" s="106"/>
      <c r="W137" s="106" t="s">
        <v>42</v>
      </c>
      <c r="X137" s="106">
        <f t="shared" ref="X137:X148" si="17">F137</f>
        <v>173</v>
      </c>
      <c r="Y137" s="106">
        <f t="shared" si="14"/>
        <v>35.75</v>
      </c>
      <c r="Z137" s="106">
        <f t="shared" si="15"/>
        <v>208.75</v>
      </c>
      <c r="AA137" s="106" t="s">
        <v>53</v>
      </c>
      <c r="AB137" s="106" t="s">
        <v>53</v>
      </c>
      <c r="AC137" s="106" t="s">
        <v>53</v>
      </c>
      <c r="AD137" s="106" t="s">
        <v>59</v>
      </c>
      <c r="AE137" s="106" t="s">
        <v>53</v>
      </c>
      <c r="AF137" s="106" t="s">
        <v>53</v>
      </c>
      <c r="AG137" s="126"/>
    </row>
    <row r="138" customHeight="1" spans="1:33">
      <c r="A138" s="106"/>
      <c r="B138" s="281">
        <v>27</v>
      </c>
      <c r="C138" s="106" t="s">
        <v>965</v>
      </c>
      <c r="D138" s="106">
        <v>22451024</v>
      </c>
      <c r="E138" s="106" t="s">
        <v>58</v>
      </c>
      <c r="F138" s="106">
        <v>179.63</v>
      </c>
      <c r="G138" s="106"/>
      <c r="H138" s="106"/>
      <c r="I138" s="106"/>
      <c r="J138" s="106"/>
      <c r="K138" s="106"/>
      <c r="L138" s="106"/>
      <c r="M138" s="106"/>
      <c r="N138" s="106"/>
      <c r="O138" s="106"/>
      <c r="P138" s="106"/>
      <c r="Q138" s="106">
        <v>9</v>
      </c>
      <c r="R138" s="106"/>
      <c r="S138" s="106">
        <v>20</v>
      </c>
      <c r="T138" s="106"/>
      <c r="U138" s="106">
        <v>0</v>
      </c>
      <c r="V138" s="106"/>
      <c r="W138" s="106" t="s">
        <v>42</v>
      </c>
      <c r="X138" s="106">
        <f t="shared" si="17"/>
        <v>179.63</v>
      </c>
      <c r="Y138" s="106">
        <f t="shared" si="14"/>
        <v>29</v>
      </c>
      <c r="Z138" s="106">
        <f t="shared" si="15"/>
        <v>208.63</v>
      </c>
      <c r="AA138" s="106" t="s">
        <v>53</v>
      </c>
      <c r="AB138" s="106" t="s">
        <v>53</v>
      </c>
      <c r="AC138" s="106" t="s">
        <v>53</v>
      </c>
      <c r="AD138" s="106" t="s">
        <v>59</v>
      </c>
      <c r="AE138" s="106" t="s">
        <v>53</v>
      </c>
      <c r="AF138" s="106" t="s">
        <v>53</v>
      </c>
      <c r="AG138" s="126"/>
    </row>
    <row r="139" customHeight="1" spans="1:33">
      <c r="A139" s="106"/>
      <c r="B139" s="281">
        <v>28</v>
      </c>
      <c r="C139" s="106" t="s">
        <v>966</v>
      </c>
      <c r="D139" s="106">
        <v>22451083</v>
      </c>
      <c r="E139" s="106" t="s">
        <v>71</v>
      </c>
      <c r="F139" s="109">
        <v>180.4</v>
      </c>
      <c r="G139" s="106"/>
      <c r="H139" s="106"/>
      <c r="I139" s="106"/>
      <c r="J139" s="106"/>
      <c r="K139" s="106"/>
      <c r="L139" s="106"/>
      <c r="M139" s="106"/>
      <c r="N139" s="106"/>
      <c r="O139" s="106"/>
      <c r="P139" s="106"/>
      <c r="Q139" s="106"/>
      <c r="R139" s="106"/>
      <c r="S139" s="106">
        <v>10</v>
      </c>
      <c r="T139" s="106"/>
      <c r="U139" s="106">
        <v>16</v>
      </c>
      <c r="V139" s="106"/>
      <c r="W139" s="106" t="s">
        <v>42</v>
      </c>
      <c r="X139" s="106">
        <f t="shared" si="17"/>
        <v>180.4</v>
      </c>
      <c r="Y139" s="106">
        <f t="shared" si="14"/>
        <v>26</v>
      </c>
      <c r="Z139" s="106">
        <f t="shared" si="15"/>
        <v>206.4</v>
      </c>
      <c r="AA139" s="106" t="s">
        <v>53</v>
      </c>
      <c r="AB139" s="106" t="s">
        <v>53</v>
      </c>
      <c r="AC139" s="106" t="s">
        <v>53</v>
      </c>
      <c r="AD139" s="106" t="s">
        <v>59</v>
      </c>
      <c r="AE139" s="106" t="s">
        <v>53</v>
      </c>
      <c r="AF139" s="106" t="s">
        <v>53</v>
      </c>
      <c r="AG139" s="126"/>
    </row>
    <row r="140" customHeight="1" spans="1:33">
      <c r="A140" s="106"/>
      <c r="B140" s="281">
        <v>29</v>
      </c>
      <c r="C140" s="106" t="s">
        <v>967</v>
      </c>
      <c r="D140" s="106">
        <v>22451205</v>
      </c>
      <c r="E140" s="106" t="s">
        <v>71</v>
      </c>
      <c r="F140" s="106">
        <v>177.0679612</v>
      </c>
      <c r="G140" s="106"/>
      <c r="H140" s="106"/>
      <c r="I140" s="106"/>
      <c r="J140" s="106"/>
      <c r="K140" s="106"/>
      <c r="L140" s="106"/>
      <c r="M140" s="106"/>
      <c r="N140" s="106"/>
      <c r="O140" s="106"/>
      <c r="P140" s="106"/>
      <c r="Q140" s="106">
        <v>7.5</v>
      </c>
      <c r="R140" s="106"/>
      <c r="S140" s="106">
        <v>20</v>
      </c>
      <c r="T140" s="106"/>
      <c r="U140" s="106"/>
      <c r="V140" s="106"/>
      <c r="W140" s="106" t="s">
        <v>42</v>
      </c>
      <c r="X140" s="106">
        <f t="shared" si="17"/>
        <v>177.0679612</v>
      </c>
      <c r="Y140" s="106">
        <f t="shared" si="14"/>
        <v>27.5</v>
      </c>
      <c r="Z140" s="106">
        <f t="shared" si="15"/>
        <v>204.5679612</v>
      </c>
      <c r="AA140" s="106" t="s">
        <v>53</v>
      </c>
      <c r="AB140" s="106" t="s">
        <v>53</v>
      </c>
      <c r="AC140" s="106" t="s">
        <v>53</v>
      </c>
      <c r="AD140" s="106" t="s">
        <v>59</v>
      </c>
      <c r="AE140" s="106" t="s">
        <v>53</v>
      </c>
      <c r="AF140" s="106" t="s">
        <v>53</v>
      </c>
      <c r="AG140" s="126"/>
    </row>
    <row r="141" customHeight="1" spans="1:33">
      <c r="A141" s="106"/>
      <c r="B141" s="281">
        <v>30</v>
      </c>
      <c r="C141" s="106" t="s">
        <v>968</v>
      </c>
      <c r="D141" s="106">
        <v>22451264</v>
      </c>
      <c r="E141" s="106" t="s">
        <v>78</v>
      </c>
      <c r="F141" s="106">
        <v>180.174757</v>
      </c>
      <c r="G141" s="106"/>
      <c r="H141" s="106"/>
      <c r="I141" s="106"/>
      <c r="J141" s="106"/>
      <c r="K141" s="106"/>
      <c r="L141" s="106"/>
      <c r="M141" s="106"/>
      <c r="N141" s="106"/>
      <c r="O141" s="106"/>
      <c r="P141" s="106"/>
      <c r="Q141" s="106">
        <v>0</v>
      </c>
      <c r="R141" s="106">
        <v>0</v>
      </c>
      <c r="S141" s="106">
        <v>10</v>
      </c>
      <c r="T141" s="106">
        <v>0.5</v>
      </c>
      <c r="U141" s="106">
        <v>0</v>
      </c>
      <c r="V141" s="106"/>
      <c r="W141" s="106" t="s">
        <v>42</v>
      </c>
      <c r="X141" s="106">
        <f t="shared" si="17"/>
        <v>180.174757</v>
      </c>
      <c r="Y141" s="106">
        <f t="shared" si="14"/>
        <v>10.5</v>
      </c>
      <c r="Z141" s="106">
        <f t="shared" si="15"/>
        <v>190.674757</v>
      </c>
      <c r="AA141" s="106" t="s">
        <v>53</v>
      </c>
      <c r="AB141" s="106" t="s">
        <v>53</v>
      </c>
      <c r="AC141" s="106" t="s">
        <v>53</v>
      </c>
      <c r="AD141" s="106" t="s">
        <v>59</v>
      </c>
      <c r="AE141" s="106" t="s">
        <v>53</v>
      </c>
      <c r="AF141" s="106" t="s">
        <v>53</v>
      </c>
      <c r="AG141" s="126"/>
    </row>
    <row r="142" customHeight="1" spans="1:33">
      <c r="A142" s="106"/>
      <c r="B142" s="281">
        <v>31</v>
      </c>
      <c r="C142" s="106" t="s">
        <v>969</v>
      </c>
      <c r="D142" s="106">
        <v>22451006</v>
      </c>
      <c r="E142" s="106" t="s">
        <v>40</v>
      </c>
      <c r="F142" s="106">
        <v>174</v>
      </c>
      <c r="G142" s="131"/>
      <c r="H142" s="106"/>
      <c r="I142" s="106"/>
      <c r="J142" s="131"/>
      <c r="K142" s="131"/>
      <c r="L142" s="131"/>
      <c r="M142" s="131"/>
      <c r="N142" s="131"/>
      <c r="O142" s="131"/>
      <c r="P142" s="131"/>
      <c r="Q142" s="106">
        <v>3.75</v>
      </c>
      <c r="R142" s="131"/>
      <c r="S142" s="106">
        <v>10</v>
      </c>
      <c r="T142" s="106">
        <v>0.5</v>
      </c>
      <c r="U142" s="131"/>
      <c r="V142" s="131"/>
      <c r="W142" s="106" t="s">
        <v>42</v>
      </c>
      <c r="X142" s="106">
        <f t="shared" si="17"/>
        <v>174</v>
      </c>
      <c r="Y142" s="106">
        <f t="shared" si="14"/>
        <v>14.25</v>
      </c>
      <c r="Z142" s="106">
        <f t="shared" si="15"/>
        <v>188.25</v>
      </c>
      <c r="AA142" s="106" t="s">
        <v>53</v>
      </c>
      <c r="AB142" s="106" t="s">
        <v>53</v>
      </c>
      <c r="AC142" s="106" t="s">
        <v>53</v>
      </c>
      <c r="AD142" s="106" t="s">
        <v>59</v>
      </c>
      <c r="AE142" s="106" t="s">
        <v>53</v>
      </c>
      <c r="AF142" s="106" t="s">
        <v>53</v>
      </c>
      <c r="AG142" s="126"/>
    </row>
    <row r="143" customHeight="1" spans="1:33">
      <c r="A143" s="106"/>
      <c r="B143" s="281">
        <v>32</v>
      </c>
      <c r="C143" s="106" t="s">
        <v>970</v>
      </c>
      <c r="D143" s="106">
        <v>22451016</v>
      </c>
      <c r="E143" s="106" t="s">
        <v>40</v>
      </c>
      <c r="F143" s="106">
        <v>177.56</v>
      </c>
      <c r="G143" s="131"/>
      <c r="H143" s="106"/>
      <c r="I143" s="106"/>
      <c r="J143" s="131"/>
      <c r="K143" s="131"/>
      <c r="L143" s="131"/>
      <c r="M143" s="131"/>
      <c r="N143" s="131"/>
      <c r="O143" s="131"/>
      <c r="P143" s="131"/>
      <c r="Q143" s="106"/>
      <c r="R143" s="131"/>
      <c r="S143" s="106">
        <v>10</v>
      </c>
      <c r="T143" s="106"/>
      <c r="U143" s="131"/>
      <c r="V143" s="131"/>
      <c r="W143" s="106" t="s">
        <v>42</v>
      </c>
      <c r="X143" s="106">
        <f t="shared" si="17"/>
        <v>177.56</v>
      </c>
      <c r="Y143" s="106">
        <f t="shared" si="14"/>
        <v>10</v>
      </c>
      <c r="Z143" s="106">
        <f t="shared" si="15"/>
        <v>187.56</v>
      </c>
      <c r="AA143" s="106" t="s">
        <v>53</v>
      </c>
      <c r="AB143" s="106" t="s">
        <v>53</v>
      </c>
      <c r="AC143" s="106" t="s">
        <v>53</v>
      </c>
      <c r="AD143" s="106" t="s">
        <v>59</v>
      </c>
      <c r="AE143" s="106" t="s">
        <v>53</v>
      </c>
      <c r="AF143" s="106" t="s">
        <v>53</v>
      </c>
      <c r="AG143" s="126"/>
    </row>
    <row r="144" customHeight="1" spans="1:33">
      <c r="A144" s="106"/>
      <c r="B144" s="281">
        <v>33</v>
      </c>
      <c r="C144" s="106" t="s">
        <v>971</v>
      </c>
      <c r="D144" s="106">
        <v>22451154</v>
      </c>
      <c r="E144" s="106" t="s">
        <v>78</v>
      </c>
      <c r="F144" s="106">
        <v>177.3786408</v>
      </c>
      <c r="G144" s="106"/>
      <c r="H144" s="106"/>
      <c r="I144" s="131"/>
      <c r="J144" s="131"/>
      <c r="K144" s="131"/>
      <c r="L144" s="106"/>
      <c r="M144" s="131"/>
      <c r="N144" s="131"/>
      <c r="O144" s="131"/>
      <c r="P144" s="131"/>
      <c r="Q144" s="106"/>
      <c r="R144" s="106"/>
      <c r="S144" s="106">
        <v>10</v>
      </c>
      <c r="T144" s="106"/>
      <c r="U144" s="106"/>
      <c r="V144" s="106"/>
      <c r="W144" s="106" t="s">
        <v>42</v>
      </c>
      <c r="X144" s="106">
        <f t="shared" si="17"/>
        <v>177.3786408</v>
      </c>
      <c r="Y144" s="106">
        <f t="shared" si="14"/>
        <v>10</v>
      </c>
      <c r="Z144" s="106">
        <f t="shared" si="15"/>
        <v>187.3786408</v>
      </c>
      <c r="AA144" s="106" t="s">
        <v>53</v>
      </c>
      <c r="AB144" s="106" t="s">
        <v>53</v>
      </c>
      <c r="AC144" s="106" t="s">
        <v>53</v>
      </c>
      <c r="AD144" s="106" t="s">
        <v>59</v>
      </c>
      <c r="AE144" s="106" t="s">
        <v>53</v>
      </c>
      <c r="AF144" s="106" t="s">
        <v>53</v>
      </c>
      <c r="AG144" s="126"/>
    </row>
    <row r="145" customHeight="1" spans="1:33">
      <c r="A145" s="106"/>
      <c r="B145" s="281">
        <v>34</v>
      </c>
      <c r="C145" s="106" t="s">
        <v>972</v>
      </c>
      <c r="D145" s="106">
        <v>22451130</v>
      </c>
      <c r="E145" s="106" t="s">
        <v>71</v>
      </c>
      <c r="F145" s="106">
        <v>177.33</v>
      </c>
      <c r="G145" s="106"/>
      <c r="H145" s="106"/>
      <c r="I145" s="106"/>
      <c r="J145" s="106"/>
      <c r="K145" s="106"/>
      <c r="L145" s="106"/>
      <c r="M145" s="106"/>
      <c r="N145" s="106"/>
      <c r="O145" s="106"/>
      <c r="P145" s="106"/>
      <c r="Q145" s="106"/>
      <c r="R145" s="106">
        <v>0</v>
      </c>
      <c r="S145" s="106">
        <v>10</v>
      </c>
      <c r="T145" s="106">
        <v>0</v>
      </c>
      <c r="U145" s="106">
        <v>0</v>
      </c>
      <c r="V145" s="106"/>
      <c r="W145" s="106" t="s">
        <v>42</v>
      </c>
      <c r="X145" s="106">
        <f t="shared" si="17"/>
        <v>177.33</v>
      </c>
      <c r="Y145" s="106">
        <f t="shared" si="14"/>
        <v>10</v>
      </c>
      <c r="Z145" s="106">
        <f t="shared" si="15"/>
        <v>187.33</v>
      </c>
      <c r="AA145" s="106" t="s">
        <v>53</v>
      </c>
      <c r="AB145" s="106" t="s">
        <v>53</v>
      </c>
      <c r="AC145" s="106" t="s">
        <v>53</v>
      </c>
      <c r="AD145" s="106" t="s">
        <v>59</v>
      </c>
      <c r="AE145" s="106" t="s">
        <v>53</v>
      </c>
      <c r="AF145" s="106" t="s">
        <v>53</v>
      </c>
      <c r="AG145" s="126"/>
    </row>
    <row r="146" customHeight="1" spans="1:33">
      <c r="A146" s="106"/>
      <c r="B146" s="281">
        <v>35</v>
      </c>
      <c r="C146" s="106" t="s">
        <v>973</v>
      </c>
      <c r="D146" s="106">
        <v>22451056</v>
      </c>
      <c r="E146" s="106" t="s">
        <v>71</v>
      </c>
      <c r="F146" s="106">
        <v>174</v>
      </c>
      <c r="G146" s="106"/>
      <c r="H146" s="106"/>
      <c r="I146" s="106"/>
      <c r="J146" s="106"/>
      <c r="K146" s="106"/>
      <c r="L146" s="106"/>
      <c r="M146" s="106"/>
      <c r="N146" s="106"/>
      <c r="O146" s="106"/>
      <c r="P146" s="106"/>
      <c r="Q146" s="106"/>
      <c r="R146" s="106"/>
      <c r="S146" s="106"/>
      <c r="T146" s="106"/>
      <c r="U146" s="106"/>
      <c r="V146" s="106"/>
      <c r="W146" s="106" t="s">
        <v>42</v>
      </c>
      <c r="X146" s="106">
        <f t="shared" si="17"/>
        <v>174</v>
      </c>
      <c r="Y146" s="106">
        <f t="shared" si="14"/>
        <v>0</v>
      </c>
      <c r="Z146" s="106">
        <f t="shared" si="15"/>
        <v>174</v>
      </c>
      <c r="AA146" s="106" t="s">
        <v>53</v>
      </c>
      <c r="AB146" s="106" t="s">
        <v>53</v>
      </c>
      <c r="AC146" s="106" t="s">
        <v>53</v>
      </c>
      <c r="AD146" s="106" t="s">
        <v>59</v>
      </c>
      <c r="AE146" s="106" t="s">
        <v>53</v>
      </c>
      <c r="AF146" s="106" t="s">
        <v>53</v>
      </c>
      <c r="AG146" s="126"/>
    </row>
    <row r="147" customHeight="1" spans="1:33">
      <c r="A147" s="106"/>
      <c r="B147" s="281">
        <v>36</v>
      </c>
      <c r="C147" s="106" t="s">
        <v>974</v>
      </c>
      <c r="D147" s="106">
        <v>22451072</v>
      </c>
      <c r="E147" s="106" t="s">
        <v>78</v>
      </c>
      <c r="F147" s="106">
        <v>172.427</v>
      </c>
      <c r="G147" s="106"/>
      <c r="H147" s="106"/>
      <c r="I147" s="106"/>
      <c r="J147" s="106"/>
      <c r="K147" s="106"/>
      <c r="L147" s="106"/>
      <c r="M147" s="106"/>
      <c r="N147" s="106"/>
      <c r="O147" s="106"/>
      <c r="P147" s="106"/>
      <c r="Q147" s="106"/>
      <c r="R147" s="106"/>
      <c r="S147" s="106"/>
      <c r="T147" s="106"/>
      <c r="U147" s="106"/>
      <c r="V147" s="106"/>
      <c r="W147" s="106" t="s">
        <v>42</v>
      </c>
      <c r="X147" s="106">
        <f t="shared" si="17"/>
        <v>172.427</v>
      </c>
      <c r="Y147" s="106">
        <f t="shared" si="14"/>
        <v>0</v>
      </c>
      <c r="Z147" s="106">
        <f t="shared" si="15"/>
        <v>172.427</v>
      </c>
      <c r="AA147" s="106" t="s">
        <v>53</v>
      </c>
      <c r="AB147" s="106" t="s">
        <v>53</v>
      </c>
      <c r="AC147" s="106" t="s">
        <v>53</v>
      </c>
      <c r="AD147" s="106" t="s">
        <v>59</v>
      </c>
      <c r="AE147" s="106" t="s">
        <v>53</v>
      </c>
      <c r="AF147" s="106" t="s">
        <v>53</v>
      </c>
      <c r="AG147" s="126"/>
    </row>
    <row r="148" customHeight="1" spans="1:33">
      <c r="A148" s="106"/>
      <c r="B148" s="281">
        <v>37</v>
      </c>
      <c r="C148" s="106" t="s">
        <v>975</v>
      </c>
      <c r="D148" s="106">
        <v>22451217</v>
      </c>
      <c r="E148" s="106" t="s">
        <v>40</v>
      </c>
      <c r="F148" s="106">
        <v>158.1538462</v>
      </c>
      <c r="G148" s="106"/>
      <c r="H148" s="106"/>
      <c r="I148" s="106"/>
      <c r="J148" s="106"/>
      <c r="K148" s="106"/>
      <c r="L148" s="106"/>
      <c r="M148" s="106"/>
      <c r="N148" s="106"/>
      <c r="O148" s="106"/>
      <c r="P148" s="106"/>
      <c r="Q148" s="106">
        <v>0</v>
      </c>
      <c r="R148" s="106">
        <v>0</v>
      </c>
      <c r="S148" s="106">
        <v>0</v>
      </c>
      <c r="T148" s="106">
        <v>0</v>
      </c>
      <c r="U148" s="106">
        <v>0</v>
      </c>
      <c r="V148" s="106"/>
      <c r="W148" s="106" t="s">
        <v>42</v>
      </c>
      <c r="X148" s="106">
        <f t="shared" si="17"/>
        <v>158.1538462</v>
      </c>
      <c r="Y148" s="106">
        <f t="shared" si="14"/>
        <v>0</v>
      </c>
      <c r="Z148" s="106">
        <f t="shared" si="15"/>
        <v>158.1538462</v>
      </c>
      <c r="AA148" s="106" t="s">
        <v>53</v>
      </c>
      <c r="AB148" s="106" t="s">
        <v>53</v>
      </c>
      <c r="AC148" s="106" t="s">
        <v>53</v>
      </c>
      <c r="AD148" s="106" t="s">
        <v>59</v>
      </c>
      <c r="AE148" s="106" t="s">
        <v>53</v>
      </c>
      <c r="AF148" s="106" t="s">
        <v>53</v>
      </c>
      <c r="AG148" s="126"/>
    </row>
    <row r="149" s="270" customFormat="1" ht="64.5" customHeight="1" spans="1:33">
      <c r="A149" s="277" t="s">
        <v>976</v>
      </c>
      <c r="B149" s="278">
        <v>1</v>
      </c>
      <c r="C149" s="277" t="s">
        <v>977</v>
      </c>
      <c r="D149" s="277">
        <v>22451166</v>
      </c>
      <c r="E149" s="277" t="s">
        <v>63</v>
      </c>
      <c r="F149" s="277">
        <v>186</v>
      </c>
      <c r="G149" s="277"/>
      <c r="H149" s="277" t="s">
        <v>237</v>
      </c>
      <c r="I149" s="277" t="s">
        <v>125</v>
      </c>
      <c r="J149" s="277"/>
      <c r="K149" s="277"/>
      <c r="L149" s="277"/>
      <c r="M149" s="277"/>
      <c r="N149" s="277"/>
      <c r="O149" s="277"/>
      <c r="P149" s="277"/>
      <c r="Q149" s="277">
        <v>30</v>
      </c>
      <c r="R149" s="277"/>
      <c r="S149" s="277">
        <v>20</v>
      </c>
      <c r="T149" s="277">
        <v>0.5</v>
      </c>
      <c r="U149" s="277">
        <v>30</v>
      </c>
      <c r="V149" s="277" t="s">
        <v>978</v>
      </c>
      <c r="W149" s="277" t="s">
        <v>42</v>
      </c>
      <c r="X149" s="277">
        <v>207</v>
      </c>
      <c r="Y149" s="277">
        <v>82.5</v>
      </c>
      <c r="Z149" s="277">
        <v>289.5</v>
      </c>
      <c r="AA149" s="277" t="s">
        <v>43</v>
      </c>
      <c r="AB149" s="277" t="s">
        <v>43</v>
      </c>
      <c r="AC149" s="277" t="s">
        <v>43</v>
      </c>
      <c r="AD149" s="277" t="s">
        <v>42</v>
      </c>
      <c r="AE149" s="277" t="s">
        <v>43</v>
      </c>
      <c r="AF149" s="277" t="s">
        <v>43</v>
      </c>
      <c r="AG149" s="279"/>
    </row>
    <row r="150" s="270" customFormat="1" customHeight="1" spans="1:33">
      <c r="A150" s="277"/>
      <c r="B150" s="278">
        <v>2</v>
      </c>
      <c r="C150" s="277" t="s">
        <v>979</v>
      </c>
      <c r="D150" s="277">
        <v>22451261</v>
      </c>
      <c r="E150" s="277" t="s">
        <v>63</v>
      </c>
      <c r="F150" s="277">
        <v>180</v>
      </c>
      <c r="G150" s="277"/>
      <c r="H150" s="277" t="s">
        <v>108</v>
      </c>
      <c r="I150" s="277" t="s">
        <v>52</v>
      </c>
      <c r="J150" s="277"/>
      <c r="K150" s="277"/>
      <c r="L150" s="277"/>
      <c r="M150" s="277"/>
      <c r="N150" s="277"/>
      <c r="O150" s="277"/>
      <c r="P150" s="277"/>
      <c r="Q150" s="277">
        <v>30</v>
      </c>
      <c r="R150" s="277">
        <v>0</v>
      </c>
      <c r="S150" s="277">
        <v>20</v>
      </c>
      <c r="T150" s="277">
        <v>0.5</v>
      </c>
      <c r="U150" s="277">
        <v>30</v>
      </c>
      <c r="V150" s="277">
        <v>2</v>
      </c>
      <c r="W150" s="277" t="s">
        <v>42</v>
      </c>
      <c r="X150" s="277">
        <v>200.3</v>
      </c>
      <c r="Y150" s="277">
        <v>82.5</v>
      </c>
      <c r="Z150" s="277">
        <v>283</v>
      </c>
      <c r="AA150" s="277" t="s">
        <v>43</v>
      </c>
      <c r="AB150" s="277" t="s">
        <v>43</v>
      </c>
      <c r="AC150" s="277" t="s">
        <v>43</v>
      </c>
      <c r="AD150" s="277" t="s">
        <v>42</v>
      </c>
      <c r="AE150" s="277" t="s">
        <v>43</v>
      </c>
      <c r="AF150" s="277" t="s">
        <v>43</v>
      </c>
      <c r="AG150" s="279"/>
    </row>
    <row r="151" customHeight="1" spans="1:33">
      <c r="A151" s="106"/>
      <c r="B151" s="281">
        <v>3</v>
      </c>
      <c r="C151" s="106" t="s">
        <v>980</v>
      </c>
      <c r="D151" s="106">
        <v>22451079</v>
      </c>
      <c r="E151" s="106" t="s">
        <v>63</v>
      </c>
      <c r="F151" s="106">
        <v>186</v>
      </c>
      <c r="G151" s="106" t="s">
        <v>151</v>
      </c>
      <c r="H151" s="106"/>
      <c r="I151" s="106"/>
      <c r="J151" s="106"/>
      <c r="K151" s="106"/>
      <c r="L151" s="106"/>
      <c r="M151" s="106"/>
      <c r="N151" s="106"/>
      <c r="O151" s="106"/>
      <c r="P151" s="106"/>
      <c r="Q151" s="106">
        <v>30</v>
      </c>
      <c r="R151" s="106">
        <v>1</v>
      </c>
      <c r="S151" s="106">
        <v>20</v>
      </c>
      <c r="T151" s="106">
        <v>0.5</v>
      </c>
      <c r="U151" s="106">
        <v>30</v>
      </c>
      <c r="V151" s="106">
        <v>5</v>
      </c>
      <c r="W151" s="106" t="s">
        <v>42</v>
      </c>
      <c r="X151" s="106">
        <v>186</v>
      </c>
      <c r="Y151" s="106">
        <v>86.5</v>
      </c>
      <c r="Z151" s="106">
        <f>SUM(X151:Y151)</f>
        <v>272.5</v>
      </c>
      <c r="AA151" s="288" t="s">
        <v>43</v>
      </c>
      <c r="AB151" s="288" t="s">
        <v>43</v>
      </c>
      <c r="AC151" s="106" t="s">
        <v>43</v>
      </c>
      <c r="AD151" s="106" t="s">
        <v>42</v>
      </c>
      <c r="AE151" s="106" t="s">
        <v>43</v>
      </c>
      <c r="AF151" s="106" t="s">
        <v>43</v>
      </c>
      <c r="AG151" s="126"/>
    </row>
    <row r="152" customHeight="1" spans="1:33">
      <c r="A152" s="106"/>
      <c r="B152" s="281">
        <v>4</v>
      </c>
      <c r="C152" s="106" t="s">
        <v>981</v>
      </c>
      <c r="D152" s="106">
        <v>22451026</v>
      </c>
      <c r="E152" s="106" t="s">
        <v>63</v>
      </c>
      <c r="F152" s="106">
        <v>183</v>
      </c>
      <c r="G152" s="106" t="s">
        <v>151</v>
      </c>
      <c r="H152" s="106"/>
      <c r="I152" s="106"/>
      <c r="J152" s="106"/>
      <c r="K152" s="106"/>
      <c r="L152" s="106"/>
      <c r="M152" s="106"/>
      <c r="N152" s="106"/>
      <c r="O152" s="106"/>
      <c r="P152" s="106"/>
      <c r="Q152" s="106">
        <v>30</v>
      </c>
      <c r="R152" s="106"/>
      <c r="S152" s="106">
        <v>20</v>
      </c>
      <c r="T152" s="106">
        <v>0.5</v>
      </c>
      <c r="U152" s="106">
        <v>30</v>
      </c>
      <c r="V152" s="106">
        <v>6</v>
      </c>
      <c r="W152" s="106" t="s">
        <v>42</v>
      </c>
      <c r="X152" s="106">
        <v>183</v>
      </c>
      <c r="Y152" s="106">
        <v>86.5</v>
      </c>
      <c r="Z152" s="106">
        <v>269.5</v>
      </c>
      <c r="AA152" s="288" t="s">
        <v>43</v>
      </c>
      <c r="AB152" s="288" t="s">
        <v>43</v>
      </c>
      <c r="AC152" s="106" t="s">
        <v>43</v>
      </c>
      <c r="AD152" s="106" t="s">
        <v>42</v>
      </c>
      <c r="AE152" s="106" t="s">
        <v>43</v>
      </c>
      <c r="AF152" s="106" t="s">
        <v>43</v>
      </c>
      <c r="AG152" s="126"/>
    </row>
    <row r="153" customHeight="1" spans="1:33">
      <c r="A153" s="106"/>
      <c r="B153" s="281">
        <v>5</v>
      </c>
      <c r="C153" s="106" t="s">
        <v>982</v>
      </c>
      <c r="D153" s="106">
        <v>22451339</v>
      </c>
      <c r="E153" s="106" t="s">
        <v>63</v>
      </c>
      <c r="F153" s="106">
        <v>185</v>
      </c>
      <c r="G153" s="106"/>
      <c r="H153" s="106"/>
      <c r="I153" s="106"/>
      <c r="J153" s="106"/>
      <c r="K153" s="106"/>
      <c r="L153" s="106"/>
      <c r="M153" s="106"/>
      <c r="N153" s="106"/>
      <c r="O153" s="106"/>
      <c r="P153" s="106"/>
      <c r="Q153" s="106">
        <v>30</v>
      </c>
      <c r="R153" s="106">
        <v>3.2</v>
      </c>
      <c r="S153" s="106">
        <v>20</v>
      </c>
      <c r="T153" s="106">
        <v>0.5</v>
      </c>
      <c r="U153" s="106">
        <v>30</v>
      </c>
      <c r="V153" s="106">
        <v>0</v>
      </c>
      <c r="W153" s="106" t="s">
        <v>42</v>
      </c>
      <c r="X153" s="106">
        <v>185</v>
      </c>
      <c r="Y153" s="106">
        <v>84</v>
      </c>
      <c r="Z153" s="281">
        <v>269</v>
      </c>
      <c r="AA153" s="288" t="s">
        <v>43</v>
      </c>
      <c r="AB153" s="288" t="s">
        <v>43</v>
      </c>
      <c r="AC153" s="106" t="s">
        <v>43</v>
      </c>
      <c r="AD153" s="106" t="s">
        <v>42</v>
      </c>
      <c r="AE153" s="106" t="s">
        <v>43</v>
      </c>
      <c r="AF153" s="106" t="s">
        <v>43</v>
      </c>
      <c r="AG153" s="126"/>
    </row>
    <row r="154" customHeight="1" spans="1:33">
      <c r="A154" s="106"/>
      <c r="B154" s="281">
        <v>6</v>
      </c>
      <c r="C154" s="106" t="s">
        <v>983</v>
      </c>
      <c r="D154" s="106">
        <v>22451093</v>
      </c>
      <c r="E154" s="106" t="s">
        <v>63</v>
      </c>
      <c r="F154" s="106">
        <v>186</v>
      </c>
      <c r="G154" s="106"/>
      <c r="H154" s="106"/>
      <c r="I154" s="106"/>
      <c r="J154" s="106"/>
      <c r="K154" s="106"/>
      <c r="L154" s="106"/>
      <c r="M154" s="106"/>
      <c r="N154" s="106"/>
      <c r="O154" s="106"/>
      <c r="P154" s="106"/>
      <c r="Q154" s="106">
        <v>30</v>
      </c>
      <c r="R154" s="106"/>
      <c r="S154" s="106">
        <v>20</v>
      </c>
      <c r="T154" s="106">
        <v>0.5</v>
      </c>
      <c r="U154" s="106">
        <v>30</v>
      </c>
      <c r="V154" s="106">
        <v>2</v>
      </c>
      <c r="W154" s="106" t="s">
        <v>42</v>
      </c>
      <c r="X154" s="106">
        <v>186</v>
      </c>
      <c r="Y154" s="106">
        <v>82.5</v>
      </c>
      <c r="Z154" s="106">
        <v>269</v>
      </c>
      <c r="AA154" s="288" t="s">
        <v>43</v>
      </c>
      <c r="AB154" s="288" t="s">
        <v>43</v>
      </c>
      <c r="AC154" s="106" t="s">
        <v>43</v>
      </c>
      <c r="AD154" s="106" t="s">
        <v>42</v>
      </c>
      <c r="AE154" s="106" t="s">
        <v>43</v>
      </c>
      <c r="AF154" s="106" t="s">
        <v>43</v>
      </c>
      <c r="AG154" s="126"/>
    </row>
    <row r="155" customHeight="1" spans="1:33">
      <c r="A155" s="106"/>
      <c r="B155" s="281">
        <v>7</v>
      </c>
      <c r="C155" s="106" t="s">
        <v>984</v>
      </c>
      <c r="D155" s="106">
        <v>22451182</v>
      </c>
      <c r="E155" s="106" t="s">
        <v>40</v>
      </c>
      <c r="F155" s="126">
        <v>181.9</v>
      </c>
      <c r="G155" s="106" t="s">
        <v>151</v>
      </c>
      <c r="H155" s="106"/>
      <c r="I155" s="106" t="s">
        <v>108</v>
      </c>
      <c r="J155" s="106"/>
      <c r="K155" s="106"/>
      <c r="L155" s="106"/>
      <c r="M155" s="106"/>
      <c r="N155" s="106"/>
      <c r="O155" s="106"/>
      <c r="P155" s="106"/>
      <c r="Q155" s="106">
        <v>30</v>
      </c>
      <c r="R155" s="106"/>
      <c r="S155" s="106">
        <v>20</v>
      </c>
      <c r="T155" s="106">
        <v>0.5</v>
      </c>
      <c r="U155" s="106">
        <v>30</v>
      </c>
      <c r="V155" s="106"/>
      <c r="W155" s="106" t="s">
        <v>42</v>
      </c>
      <c r="X155" s="126">
        <v>185.9</v>
      </c>
      <c r="Y155" s="106">
        <v>80.5</v>
      </c>
      <c r="Z155" s="106">
        <v>266.4</v>
      </c>
      <c r="AA155" s="288" t="s">
        <v>43</v>
      </c>
      <c r="AB155" s="288" t="s">
        <v>43</v>
      </c>
      <c r="AC155" s="106" t="s">
        <v>43</v>
      </c>
      <c r="AD155" s="106" t="s">
        <v>42</v>
      </c>
      <c r="AE155" s="106" t="s">
        <v>43</v>
      </c>
      <c r="AF155" s="106" t="s">
        <v>43</v>
      </c>
      <c r="AG155" s="126"/>
    </row>
    <row r="156" customHeight="1" spans="1:33">
      <c r="A156" s="106"/>
      <c r="B156" s="281">
        <v>8</v>
      </c>
      <c r="C156" s="106" t="s">
        <v>985</v>
      </c>
      <c r="D156" s="106">
        <v>22451041</v>
      </c>
      <c r="E156" s="106" t="s">
        <v>63</v>
      </c>
      <c r="F156" s="106">
        <v>179</v>
      </c>
      <c r="G156" s="106" t="s">
        <v>151</v>
      </c>
      <c r="H156" s="106"/>
      <c r="I156" s="106"/>
      <c r="J156" s="106"/>
      <c r="K156" s="106"/>
      <c r="L156" s="106"/>
      <c r="M156" s="106"/>
      <c r="N156" s="106"/>
      <c r="O156" s="106"/>
      <c r="P156" s="106"/>
      <c r="Q156" s="106">
        <v>30</v>
      </c>
      <c r="R156" s="106"/>
      <c r="S156" s="106">
        <v>20</v>
      </c>
      <c r="T156" s="106">
        <v>0.5</v>
      </c>
      <c r="U156" s="106">
        <v>30</v>
      </c>
      <c r="V156" s="106">
        <v>6</v>
      </c>
      <c r="W156" s="106" t="s">
        <v>42</v>
      </c>
      <c r="X156" s="106">
        <v>179</v>
      </c>
      <c r="Y156" s="106">
        <f>Q156+S156+T156+U156+V156</f>
        <v>86.5</v>
      </c>
      <c r="Z156" s="106">
        <f>SUM(X156:Y156)</f>
        <v>265.5</v>
      </c>
      <c r="AA156" s="106" t="s">
        <v>53</v>
      </c>
      <c r="AB156" s="288" t="s">
        <v>43</v>
      </c>
      <c r="AC156" s="106" t="s">
        <v>43</v>
      </c>
      <c r="AD156" s="106" t="s">
        <v>42</v>
      </c>
      <c r="AE156" s="106" t="s">
        <v>43</v>
      </c>
      <c r="AF156" s="106" t="s">
        <v>53</v>
      </c>
      <c r="AG156" s="126"/>
    </row>
    <row r="157" customHeight="1" spans="1:33">
      <c r="A157" s="106"/>
      <c r="B157" s="281">
        <v>9</v>
      </c>
      <c r="C157" s="106" t="s">
        <v>986</v>
      </c>
      <c r="D157" s="106">
        <v>22451110</v>
      </c>
      <c r="E157" s="106" t="s">
        <v>40</v>
      </c>
      <c r="F157" s="106">
        <v>184.849057</v>
      </c>
      <c r="G157" s="106" t="s">
        <v>151</v>
      </c>
      <c r="H157" s="106"/>
      <c r="I157" s="106"/>
      <c r="J157" s="106"/>
      <c r="K157" s="106"/>
      <c r="L157" s="106"/>
      <c r="M157" s="106"/>
      <c r="N157" s="106"/>
      <c r="O157" s="106"/>
      <c r="P157" s="106"/>
      <c r="Q157" s="106">
        <v>30</v>
      </c>
      <c r="R157" s="106"/>
      <c r="S157" s="106">
        <v>20</v>
      </c>
      <c r="T157" s="106">
        <v>0.5</v>
      </c>
      <c r="U157" s="106">
        <v>30</v>
      </c>
      <c r="V157" s="106"/>
      <c r="W157" s="106" t="s">
        <v>42</v>
      </c>
      <c r="X157" s="106">
        <v>184.849057</v>
      </c>
      <c r="Y157" s="106">
        <v>80.5</v>
      </c>
      <c r="Z157" s="106">
        <v>265.3491</v>
      </c>
      <c r="AA157" s="288" t="s">
        <v>43</v>
      </c>
      <c r="AB157" s="288" t="s">
        <v>43</v>
      </c>
      <c r="AC157" s="106" t="s">
        <v>43</v>
      </c>
      <c r="AD157" s="106" t="s">
        <v>42</v>
      </c>
      <c r="AE157" s="106" t="s">
        <v>43</v>
      </c>
      <c r="AF157" s="106" t="s">
        <v>43</v>
      </c>
      <c r="AG157" s="126"/>
    </row>
    <row r="158" ht="96" customHeight="1" spans="1:33">
      <c r="A158" s="106"/>
      <c r="B158" s="281">
        <v>10</v>
      </c>
      <c r="C158" s="106" t="s">
        <v>987</v>
      </c>
      <c r="D158" s="106">
        <v>22451313</v>
      </c>
      <c r="E158" s="106" t="s">
        <v>40</v>
      </c>
      <c r="F158" s="106">
        <v>174.1</v>
      </c>
      <c r="G158" s="106" t="s">
        <v>151</v>
      </c>
      <c r="H158" s="106"/>
      <c r="I158" s="106"/>
      <c r="J158" s="106"/>
      <c r="K158" s="106"/>
      <c r="L158" s="106"/>
      <c r="M158" s="106"/>
      <c r="N158" s="106"/>
      <c r="O158" s="106"/>
      <c r="P158" s="106"/>
      <c r="Q158" s="106">
        <v>30</v>
      </c>
      <c r="R158" s="106" t="s">
        <v>988</v>
      </c>
      <c r="S158" s="106">
        <v>20</v>
      </c>
      <c r="T158" s="106" t="s">
        <v>989</v>
      </c>
      <c r="U158" s="106">
        <v>30</v>
      </c>
      <c r="V158" s="106" t="s">
        <v>990</v>
      </c>
      <c r="W158" s="106" t="s">
        <v>42</v>
      </c>
      <c r="X158" s="106">
        <v>174.1</v>
      </c>
      <c r="Y158" s="106">
        <v>89.9</v>
      </c>
      <c r="Z158" s="281">
        <v>264</v>
      </c>
      <c r="AA158" s="106" t="s">
        <v>53</v>
      </c>
      <c r="AB158" s="288" t="s">
        <v>43</v>
      </c>
      <c r="AC158" s="106" t="s">
        <v>43</v>
      </c>
      <c r="AD158" s="106" t="s">
        <v>42</v>
      </c>
      <c r="AE158" s="106" t="s">
        <v>43</v>
      </c>
      <c r="AF158" s="106" t="s">
        <v>53</v>
      </c>
      <c r="AG158" s="126"/>
    </row>
    <row r="159" customHeight="1" spans="1:33">
      <c r="A159" s="106"/>
      <c r="B159" s="281">
        <v>11</v>
      </c>
      <c r="C159" s="106" t="s">
        <v>991</v>
      </c>
      <c r="D159" s="106">
        <v>22451335</v>
      </c>
      <c r="E159" s="106" t="s">
        <v>71</v>
      </c>
      <c r="F159" s="106">
        <v>180</v>
      </c>
      <c r="G159" s="106" t="s">
        <v>151</v>
      </c>
      <c r="H159" s="106"/>
      <c r="I159" s="106"/>
      <c r="J159" s="106"/>
      <c r="K159" s="106"/>
      <c r="L159" s="106"/>
      <c r="M159" s="106"/>
      <c r="N159" s="106"/>
      <c r="O159" s="106"/>
      <c r="P159" s="106"/>
      <c r="Q159" s="106">
        <v>30</v>
      </c>
      <c r="R159" s="106">
        <v>0</v>
      </c>
      <c r="S159" s="106">
        <v>20</v>
      </c>
      <c r="T159" s="106">
        <v>0.5</v>
      </c>
      <c r="U159" s="106">
        <v>30</v>
      </c>
      <c r="V159" s="106">
        <v>0</v>
      </c>
      <c r="W159" s="106" t="s">
        <v>42</v>
      </c>
      <c r="X159" s="106">
        <v>180</v>
      </c>
      <c r="Y159" s="106">
        <v>80.5</v>
      </c>
      <c r="Z159" s="281">
        <v>260.5</v>
      </c>
      <c r="AA159" s="288" t="s">
        <v>43</v>
      </c>
      <c r="AB159" s="288" t="s">
        <v>43</v>
      </c>
      <c r="AC159" s="106" t="s">
        <v>43</v>
      </c>
      <c r="AD159" s="106" t="s">
        <v>42</v>
      </c>
      <c r="AE159" s="106" t="s">
        <v>43</v>
      </c>
      <c r="AF159" s="106" t="s">
        <v>43</v>
      </c>
      <c r="AG159" s="126"/>
    </row>
    <row r="160" customHeight="1" spans="1:33">
      <c r="A160" s="106"/>
      <c r="B160" s="281">
        <v>12</v>
      </c>
      <c r="C160" s="106" t="s">
        <v>992</v>
      </c>
      <c r="D160" s="126">
        <v>22451137</v>
      </c>
      <c r="E160" s="106" t="s">
        <v>63</v>
      </c>
      <c r="F160" s="106">
        <v>179.42</v>
      </c>
      <c r="G160" s="106" t="s">
        <v>151</v>
      </c>
      <c r="H160" s="106"/>
      <c r="I160" s="106" t="s">
        <v>993</v>
      </c>
      <c r="J160" s="106"/>
      <c r="K160" s="106"/>
      <c r="L160" s="106" t="s">
        <v>993</v>
      </c>
      <c r="M160" s="106" t="s">
        <v>993</v>
      </c>
      <c r="N160" s="106" t="s">
        <v>993</v>
      </c>
      <c r="O160" s="106"/>
      <c r="P160" s="106"/>
      <c r="Q160" s="106">
        <v>30</v>
      </c>
      <c r="R160" s="106"/>
      <c r="S160" s="106">
        <v>20</v>
      </c>
      <c r="T160" s="106">
        <v>0.5</v>
      </c>
      <c r="U160" s="106">
        <v>30</v>
      </c>
      <c r="V160" s="106" t="s">
        <v>993</v>
      </c>
      <c r="W160" s="106" t="s">
        <v>42</v>
      </c>
      <c r="X160" s="106">
        <v>178.05</v>
      </c>
      <c r="Y160" s="106">
        <v>80.5</v>
      </c>
      <c r="Z160" s="106">
        <f>SUM(X160:Y160)</f>
        <v>258.55</v>
      </c>
      <c r="AA160" s="106" t="s">
        <v>53</v>
      </c>
      <c r="AB160" s="288" t="s">
        <v>43</v>
      </c>
      <c r="AC160" s="106" t="s">
        <v>43</v>
      </c>
      <c r="AD160" s="106" t="s">
        <v>42</v>
      </c>
      <c r="AE160" s="106" t="s">
        <v>43</v>
      </c>
      <c r="AF160" s="106" t="s">
        <v>53</v>
      </c>
      <c r="AG160" s="126"/>
    </row>
    <row r="161" customHeight="1" spans="1:33">
      <c r="A161" s="106"/>
      <c r="B161" s="281">
        <v>13</v>
      </c>
      <c r="C161" s="106" t="s">
        <v>994</v>
      </c>
      <c r="D161" s="106">
        <v>22451116</v>
      </c>
      <c r="E161" s="106" t="s">
        <v>71</v>
      </c>
      <c r="F161" s="106">
        <v>177.69811</v>
      </c>
      <c r="G161" s="106"/>
      <c r="H161" s="106"/>
      <c r="I161" s="106"/>
      <c r="J161" s="106"/>
      <c r="K161" s="106"/>
      <c r="L161" s="106"/>
      <c r="M161" s="106"/>
      <c r="N161" s="106"/>
      <c r="O161" s="106"/>
      <c r="P161" s="106"/>
      <c r="Q161" s="106">
        <v>30</v>
      </c>
      <c r="R161" s="106"/>
      <c r="S161" s="106">
        <v>20.5</v>
      </c>
      <c r="T161" s="106"/>
      <c r="U161" s="106">
        <v>30</v>
      </c>
      <c r="V161" s="106"/>
      <c r="W161" s="106" t="s">
        <v>42</v>
      </c>
      <c r="X161" s="106">
        <f>SUM(F161:P161)</f>
        <v>177.69811</v>
      </c>
      <c r="Y161" s="106">
        <f>SUM(Q161:V161)</f>
        <v>80.5</v>
      </c>
      <c r="Z161" s="289">
        <f>SUM(X161:Y161)</f>
        <v>258.19811</v>
      </c>
      <c r="AA161" s="106" t="s">
        <v>53</v>
      </c>
      <c r="AB161" s="288" t="s">
        <v>43</v>
      </c>
      <c r="AC161" s="106" t="s">
        <v>43</v>
      </c>
      <c r="AD161" s="106" t="s">
        <v>42</v>
      </c>
      <c r="AE161" s="106" t="s">
        <v>43</v>
      </c>
      <c r="AF161" s="106" t="s">
        <v>53</v>
      </c>
      <c r="AG161" s="126"/>
    </row>
    <row r="162" customHeight="1" spans="1:33">
      <c r="A162" s="106"/>
      <c r="B162" s="281">
        <v>14</v>
      </c>
      <c r="C162" s="106" t="s">
        <v>995</v>
      </c>
      <c r="D162" s="106">
        <v>22451069</v>
      </c>
      <c r="E162" s="106" t="s">
        <v>71</v>
      </c>
      <c r="F162" s="106">
        <v>178</v>
      </c>
      <c r="G162" s="106" t="s">
        <v>151</v>
      </c>
      <c r="H162" s="106"/>
      <c r="I162" s="106"/>
      <c r="J162" s="106"/>
      <c r="K162" s="106"/>
      <c r="L162" s="106"/>
      <c r="M162" s="106"/>
      <c r="N162" s="106"/>
      <c r="O162" s="106"/>
      <c r="P162" s="106"/>
      <c r="Q162" s="106">
        <v>30</v>
      </c>
      <c r="R162" s="106"/>
      <c r="S162" s="106">
        <v>20</v>
      </c>
      <c r="T162" s="106"/>
      <c r="U162" s="106">
        <v>30</v>
      </c>
      <c r="V162" s="106"/>
      <c r="W162" s="106" t="s">
        <v>42</v>
      </c>
      <c r="X162" s="106">
        <v>178</v>
      </c>
      <c r="Y162" s="106">
        <v>80</v>
      </c>
      <c r="Z162" s="106">
        <v>258</v>
      </c>
      <c r="AA162" s="106" t="s">
        <v>53</v>
      </c>
      <c r="AB162" s="288" t="s">
        <v>43</v>
      </c>
      <c r="AC162" s="106" t="s">
        <v>43</v>
      </c>
      <c r="AD162" s="106" t="s">
        <v>42</v>
      </c>
      <c r="AE162" s="106" t="s">
        <v>43</v>
      </c>
      <c r="AF162" s="106" t="s">
        <v>53</v>
      </c>
      <c r="AG162" s="126"/>
    </row>
    <row r="163" ht="24" customHeight="1" spans="1:33">
      <c r="A163" s="106"/>
      <c r="B163" s="281">
        <v>15</v>
      </c>
      <c r="C163" s="106" t="s">
        <v>996</v>
      </c>
      <c r="D163" s="106">
        <v>22451035</v>
      </c>
      <c r="E163" s="106" t="s">
        <v>40</v>
      </c>
      <c r="F163" s="106">
        <v>169.7169811</v>
      </c>
      <c r="G163" s="106" t="s">
        <v>151</v>
      </c>
      <c r="H163" s="106"/>
      <c r="I163" s="106"/>
      <c r="J163" s="106" t="s">
        <v>52</v>
      </c>
      <c r="K163" s="106"/>
      <c r="L163" s="106"/>
      <c r="M163" s="106"/>
      <c r="N163" s="106" t="s">
        <v>997</v>
      </c>
      <c r="O163" s="106">
        <v>20</v>
      </c>
      <c r="P163" s="106"/>
      <c r="Q163" s="106">
        <v>15</v>
      </c>
      <c r="R163" s="106"/>
      <c r="S163" s="106">
        <v>20</v>
      </c>
      <c r="T163" s="106">
        <v>0.5</v>
      </c>
      <c r="U163" s="106">
        <v>6</v>
      </c>
      <c r="V163" s="106"/>
      <c r="W163" s="106" t="s">
        <v>42</v>
      </c>
      <c r="X163" s="106">
        <v>203.7169811</v>
      </c>
      <c r="Y163" s="106">
        <v>41.5</v>
      </c>
      <c r="Z163" s="106">
        <f>X163+Y163</f>
        <v>245.2169811</v>
      </c>
      <c r="AA163" s="288" t="s">
        <v>43</v>
      </c>
      <c r="AB163" s="106" t="s">
        <v>53</v>
      </c>
      <c r="AC163" s="106" t="s">
        <v>43</v>
      </c>
      <c r="AD163" s="106" t="s">
        <v>42</v>
      </c>
      <c r="AE163" s="106" t="s">
        <v>43</v>
      </c>
      <c r="AF163" s="106" t="s">
        <v>53</v>
      </c>
      <c r="AG163" s="126"/>
    </row>
    <row r="164" customHeight="1" spans="1:33">
      <c r="A164" s="106"/>
      <c r="B164" s="281">
        <v>16</v>
      </c>
      <c r="C164" s="106" t="s">
        <v>998</v>
      </c>
      <c r="D164" s="106">
        <v>22451175</v>
      </c>
      <c r="E164" s="106" t="s">
        <v>40</v>
      </c>
      <c r="F164" s="106">
        <v>179</v>
      </c>
      <c r="G164" s="106"/>
      <c r="H164" s="106"/>
      <c r="I164" s="106"/>
      <c r="J164" s="106"/>
      <c r="K164" s="106"/>
      <c r="L164" s="106"/>
      <c r="M164" s="106"/>
      <c r="N164" s="106"/>
      <c r="O164" s="106"/>
      <c r="P164" s="106"/>
      <c r="Q164" s="106">
        <v>30</v>
      </c>
      <c r="R164" s="106">
        <v>0</v>
      </c>
      <c r="S164" s="106">
        <v>20</v>
      </c>
      <c r="T164" s="106">
        <v>0</v>
      </c>
      <c r="U164" s="106">
        <v>6</v>
      </c>
      <c r="V164" s="106">
        <v>0</v>
      </c>
      <c r="W164" s="106" t="s">
        <v>42</v>
      </c>
      <c r="X164" s="106">
        <v>179</v>
      </c>
      <c r="Y164" s="106">
        <v>56</v>
      </c>
      <c r="Z164" s="106">
        <v>235</v>
      </c>
      <c r="AA164" s="106" t="s">
        <v>53</v>
      </c>
      <c r="AB164" s="288" t="s">
        <v>43</v>
      </c>
      <c r="AC164" s="106" t="s">
        <v>43</v>
      </c>
      <c r="AD164" s="106" t="s">
        <v>42</v>
      </c>
      <c r="AE164" s="106" t="s">
        <v>43</v>
      </c>
      <c r="AF164" s="106" t="s">
        <v>53</v>
      </c>
      <c r="AG164" s="126"/>
    </row>
    <row r="165" customHeight="1" spans="1:33">
      <c r="A165" s="106"/>
      <c r="B165" s="281">
        <v>17</v>
      </c>
      <c r="C165" s="106" t="s">
        <v>999</v>
      </c>
      <c r="D165" s="106">
        <v>22451115</v>
      </c>
      <c r="E165" s="106" t="s">
        <v>40</v>
      </c>
      <c r="F165" s="106">
        <v>179</v>
      </c>
      <c r="G165" s="106"/>
      <c r="H165" s="106"/>
      <c r="I165" s="106"/>
      <c r="J165" s="106"/>
      <c r="K165" s="106"/>
      <c r="L165" s="106"/>
      <c r="M165" s="106"/>
      <c r="N165" s="106"/>
      <c r="O165" s="106"/>
      <c r="P165" s="106"/>
      <c r="Q165" s="106">
        <v>30</v>
      </c>
      <c r="R165" s="106">
        <v>0</v>
      </c>
      <c r="S165" s="106">
        <v>20</v>
      </c>
      <c r="T165" s="106">
        <v>0</v>
      </c>
      <c r="U165" s="106">
        <v>0</v>
      </c>
      <c r="V165" s="106"/>
      <c r="W165" s="106" t="s">
        <v>42</v>
      </c>
      <c r="X165" s="106">
        <f>179</f>
        <v>179</v>
      </c>
      <c r="Y165" s="106">
        <f>SUM(Q165:S165)</f>
        <v>50</v>
      </c>
      <c r="Z165" s="106">
        <f>SUM(X165:Y165)</f>
        <v>229</v>
      </c>
      <c r="AA165" s="106" t="s">
        <v>53</v>
      </c>
      <c r="AB165" s="106" t="s">
        <v>53</v>
      </c>
      <c r="AC165" s="106" t="s">
        <v>53</v>
      </c>
      <c r="AD165" s="106" t="s">
        <v>59</v>
      </c>
      <c r="AE165" s="106" t="s">
        <v>53</v>
      </c>
      <c r="AF165" s="106" t="s">
        <v>53</v>
      </c>
      <c r="AG165" s="126"/>
    </row>
    <row r="166" customHeight="1" spans="1:33">
      <c r="A166" s="106"/>
      <c r="B166" s="281">
        <v>18</v>
      </c>
      <c r="C166" s="106" t="s">
        <v>1000</v>
      </c>
      <c r="D166" s="106">
        <v>22351048</v>
      </c>
      <c r="E166" s="106" t="s">
        <v>71</v>
      </c>
      <c r="F166" s="106">
        <v>176</v>
      </c>
      <c r="G166" s="106" t="s">
        <v>151</v>
      </c>
      <c r="H166" s="106"/>
      <c r="I166" s="106"/>
      <c r="J166" s="106"/>
      <c r="K166" s="106"/>
      <c r="L166" s="106"/>
      <c r="M166" s="106"/>
      <c r="N166" s="106"/>
      <c r="O166" s="106"/>
      <c r="P166" s="106"/>
      <c r="Q166" s="106">
        <v>30</v>
      </c>
      <c r="R166" s="106"/>
      <c r="S166" s="106">
        <v>20</v>
      </c>
      <c r="T166" s="106"/>
      <c r="U166" s="106">
        <v>0</v>
      </c>
      <c r="V166" s="106"/>
      <c r="W166" s="106" t="s">
        <v>42</v>
      </c>
      <c r="X166" s="106">
        <v>176</v>
      </c>
      <c r="Y166" s="106">
        <v>50</v>
      </c>
      <c r="Z166" s="106">
        <v>226</v>
      </c>
      <c r="AA166" s="106" t="s">
        <v>53</v>
      </c>
      <c r="AB166" s="106" t="s">
        <v>53</v>
      </c>
      <c r="AC166" s="106" t="s">
        <v>53</v>
      </c>
      <c r="AD166" s="106" t="s">
        <v>59</v>
      </c>
      <c r="AE166" s="106" t="s">
        <v>53</v>
      </c>
      <c r="AF166" s="106" t="s">
        <v>53</v>
      </c>
      <c r="AG166" s="126"/>
    </row>
    <row r="167" customHeight="1" spans="1:33">
      <c r="A167" s="106"/>
      <c r="B167" s="281">
        <v>19</v>
      </c>
      <c r="C167" s="106" t="s">
        <v>1001</v>
      </c>
      <c r="D167" s="106">
        <v>22451020</v>
      </c>
      <c r="E167" s="106" t="s">
        <v>40</v>
      </c>
      <c r="F167" s="106">
        <v>181</v>
      </c>
      <c r="G167" s="106" t="s">
        <v>151</v>
      </c>
      <c r="H167" s="106"/>
      <c r="I167" s="106"/>
      <c r="J167" s="106"/>
      <c r="K167" s="106"/>
      <c r="L167" s="106"/>
      <c r="M167" s="106"/>
      <c r="N167" s="106"/>
      <c r="O167" s="106"/>
      <c r="P167" s="106"/>
      <c r="Q167" s="106">
        <v>0</v>
      </c>
      <c r="R167" s="106"/>
      <c r="S167" s="106">
        <v>21</v>
      </c>
      <c r="T167" s="106"/>
      <c r="U167" s="106">
        <v>18</v>
      </c>
      <c r="V167" s="106"/>
      <c r="W167" s="106" t="s">
        <v>42</v>
      </c>
      <c r="X167" s="106">
        <v>181</v>
      </c>
      <c r="Y167" s="106">
        <v>39</v>
      </c>
      <c r="Z167" s="106">
        <v>220</v>
      </c>
      <c r="AA167" s="288" t="s">
        <v>43</v>
      </c>
      <c r="AB167" s="106" t="s">
        <v>53</v>
      </c>
      <c r="AC167" s="106" t="s">
        <v>53</v>
      </c>
      <c r="AD167" s="106" t="s">
        <v>59</v>
      </c>
      <c r="AE167" s="106" t="s">
        <v>53</v>
      </c>
      <c r="AF167" s="106" t="s">
        <v>53</v>
      </c>
      <c r="AG167" s="126"/>
    </row>
    <row r="168" customHeight="1" spans="1:33">
      <c r="A168" s="106"/>
      <c r="B168" s="281">
        <v>20</v>
      </c>
      <c r="C168" s="106" t="s">
        <v>1002</v>
      </c>
      <c r="D168" s="106">
        <v>22451008</v>
      </c>
      <c r="E168" s="106" t="s">
        <v>63</v>
      </c>
      <c r="F168" s="106">
        <v>168</v>
      </c>
      <c r="G168" s="106" t="s">
        <v>151</v>
      </c>
      <c r="H168" s="106"/>
      <c r="I168" s="106"/>
      <c r="J168" s="106"/>
      <c r="K168" s="106"/>
      <c r="L168" s="106"/>
      <c r="M168" s="106"/>
      <c r="N168" s="106"/>
      <c r="O168" s="106"/>
      <c r="P168" s="106"/>
      <c r="Q168" s="106">
        <v>30</v>
      </c>
      <c r="R168" s="106"/>
      <c r="S168" s="106">
        <v>20</v>
      </c>
      <c r="T168" s="106">
        <v>0.5</v>
      </c>
      <c r="U168" s="106">
        <v>1</v>
      </c>
      <c r="V168" s="106"/>
      <c r="W168" s="106" t="s">
        <v>42</v>
      </c>
      <c r="X168" s="106">
        <f>SUM(F168:P168)</f>
        <v>168</v>
      </c>
      <c r="Y168" s="106">
        <f>SUM(Q168:U168)</f>
        <v>51.5</v>
      </c>
      <c r="Z168" s="106">
        <f>SUM(X168:Y168)</f>
        <v>219.5</v>
      </c>
      <c r="AA168" s="106" t="s">
        <v>53</v>
      </c>
      <c r="AB168" s="288" t="s">
        <v>43</v>
      </c>
      <c r="AC168" s="106" t="s">
        <v>53</v>
      </c>
      <c r="AD168" s="106" t="s">
        <v>59</v>
      </c>
      <c r="AE168" s="106" t="s">
        <v>53</v>
      </c>
      <c r="AF168" s="106" t="s">
        <v>53</v>
      </c>
      <c r="AG168" s="126"/>
    </row>
    <row r="169" customHeight="1" spans="1:33">
      <c r="A169" s="106"/>
      <c r="B169" s="281">
        <v>21</v>
      </c>
      <c r="C169" s="106" t="s">
        <v>1003</v>
      </c>
      <c r="D169" s="106">
        <v>22451319</v>
      </c>
      <c r="E169" s="106" t="s">
        <v>40</v>
      </c>
      <c r="F169" s="106">
        <v>181.5728</v>
      </c>
      <c r="G169" s="106"/>
      <c r="H169" s="106"/>
      <c r="I169" s="106"/>
      <c r="J169" s="106"/>
      <c r="K169" s="106"/>
      <c r="L169" s="106"/>
      <c r="M169" s="106"/>
      <c r="N169" s="106"/>
      <c r="O169" s="106"/>
      <c r="P169" s="106"/>
      <c r="Q169" s="106">
        <v>7.5</v>
      </c>
      <c r="R169" s="106"/>
      <c r="S169" s="106">
        <v>20</v>
      </c>
      <c r="T169" s="106"/>
      <c r="U169" s="106">
        <v>9.58</v>
      </c>
      <c r="V169" s="106"/>
      <c r="W169" s="106" t="s">
        <v>42</v>
      </c>
      <c r="X169" s="106">
        <v>182</v>
      </c>
      <c r="Y169" s="106">
        <v>37.08</v>
      </c>
      <c r="Z169" s="281">
        <f>SUM(X169:Y169)</f>
        <v>219.08</v>
      </c>
      <c r="AA169" s="288" t="s">
        <v>43</v>
      </c>
      <c r="AB169" s="106" t="s">
        <v>53</v>
      </c>
      <c r="AC169" s="106" t="s">
        <v>53</v>
      </c>
      <c r="AD169" s="106" t="s">
        <v>59</v>
      </c>
      <c r="AE169" s="106" t="s">
        <v>53</v>
      </c>
      <c r="AF169" s="106" t="s">
        <v>53</v>
      </c>
      <c r="AG169" s="126"/>
    </row>
    <row r="170" customHeight="1" spans="1:33">
      <c r="A170" s="106"/>
      <c r="B170" s="281">
        <v>22</v>
      </c>
      <c r="C170" s="106" t="s">
        <v>1004</v>
      </c>
      <c r="D170" s="106">
        <v>22451239</v>
      </c>
      <c r="E170" s="106" t="s">
        <v>40</v>
      </c>
      <c r="F170" s="106">
        <v>172</v>
      </c>
      <c r="G170" s="106" t="s">
        <v>151</v>
      </c>
      <c r="H170" s="106"/>
      <c r="I170" s="106"/>
      <c r="J170" s="106"/>
      <c r="K170" s="106"/>
      <c r="L170" s="106"/>
      <c r="M170" s="106"/>
      <c r="N170" s="106"/>
      <c r="O170" s="106"/>
      <c r="P170" s="106"/>
      <c r="Q170" s="106">
        <v>20</v>
      </c>
      <c r="R170" s="106">
        <v>0</v>
      </c>
      <c r="S170" s="106">
        <v>20</v>
      </c>
      <c r="T170" s="106">
        <v>0</v>
      </c>
      <c r="U170" s="106">
        <v>6</v>
      </c>
      <c r="V170" s="106">
        <v>0</v>
      </c>
      <c r="W170" s="106" t="s">
        <v>42</v>
      </c>
      <c r="X170" s="106">
        <v>172</v>
      </c>
      <c r="Y170" s="106">
        <v>46</v>
      </c>
      <c r="Z170" s="106">
        <v>218</v>
      </c>
      <c r="AA170" s="106" t="s">
        <v>53</v>
      </c>
      <c r="AB170" s="106" t="s">
        <v>53</v>
      </c>
      <c r="AC170" s="106" t="s">
        <v>53</v>
      </c>
      <c r="AD170" s="106" t="s">
        <v>59</v>
      </c>
      <c r="AE170" s="106" t="s">
        <v>53</v>
      </c>
      <c r="AF170" s="106" t="s">
        <v>53</v>
      </c>
      <c r="AG170" s="126"/>
    </row>
    <row r="171" customHeight="1" spans="1:33">
      <c r="A171" s="106"/>
      <c r="B171" s="281">
        <v>23</v>
      </c>
      <c r="C171" s="106" t="s">
        <v>1005</v>
      </c>
      <c r="D171" s="106">
        <v>22451238</v>
      </c>
      <c r="E171" s="106" t="s">
        <v>40</v>
      </c>
      <c r="F171" s="106">
        <v>173</v>
      </c>
      <c r="G171" s="106"/>
      <c r="H171" s="106"/>
      <c r="I171" s="106"/>
      <c r="J171" s="106"/>
      <c r="K171" s="106"/>
      <c r="L171" s="106"/>
      <c r="M171" s="106"/>
      <c r="N171" s="106"/>
      <c r="O171" s="106"/>
      <c r="P171" s="106"/>
      <c r="Q171" s="106">
        <v>14</v>
      </c>
      <c r="R171" s="106">
        <v>0</v>
      </c>
      <c r="S171" s="106">
        <v>20</v>
      </c>
      <c r="T171" s="106">
        <v>0</v>
      </c>
      <c r="U171" s="106">
        <v>6</v>
      </c>
      <c r="V171" s="106">
        <v>0</v>
      </c>
      <c r="W171" s="106" t="s">
        <v>42</v>
      </c>
      <c r="X171" s="106">
        <v>173</v>
      </c>
      <c r="Y171" s="106">
        <v>40</v>
      </c>
      <c r="Z171" s="106">
        <f>X171+Y171</f>
        <v>213</v>
      </c>
      <c r="AA171" s="106" t="s">
        <v>53</v>
      </c>
      <c r="AB171" s="106" t="s">
        <v>53</v>
      </c>
      <c r="AC171" s="106" t="s">
        <v>53</v>
      </c>
      <c r="AD171" s="106" t="s">
        <v>59</v>
      </c>
      <c r="AE171" s="106" t="s">
        <v>53</v>
      </c>
      <c r="AF171" s="106" t="s">
        <v>53</v>
      </c>
      <c r="AG171" s="126"/>
    </row>
    <row r="172" customHeight="1" spans="1:33">
      <c r="A172" s="106"/>
      <c r="B172" s="281">
        <v>24</v>
      </c>
      <c r="C172" s="106" t="s">
        <v>1006</v>
      </c>
      <c r="D172" s="106">
        <v>22451150</v>
      </c>
      <c r="E172" s="106" t="s">
        <v>63</v>
      </c>
      <c r="F172" s="106">
        <v>180</v>
      </c>
      <c r="G172" s="106" t="s">
        <v>151</v>
      </c>
      <c r="H172" s="106"/>
      <c r="I172" s="106"/>
      <c r="J172" s="106"/>
      <c r="K172" s="106"/>
      <c r="L172" s="106"/>
      <c r="M172" s="106"/>
      <c r="N172" s="106"/>
      <c r="O172" s="106"/>
      <c r="P172" s="106"/>
      <c r="Q172" s="106">
        <v>0</v>
      </c>
      <c r="R172" s="106"/>
      <c r="S172" s="106">
        <v>20</v>
      </c>
      <c r="T172" s="106">
        <v>0.5</v>
      </c>
      <c r="U172" s="106">
        <v>0</v>
      </c>
      <c r="V172" s="106">
        <v>2</v>
      </c>
      <c r="W172" s="106" t="s">
        <v>42</v>
      </c>
      <c r="X172" s="106">
        <v>180</v>
      </c>
      <c r="Y172" s="106">
        <f>Q172+S172+T172+U172+V172</f>
        <v>22.5</v>
      </c>
      <c r="Z172" s="106">
        <f>SUM(X172:Y172)</f>
        <v>202.5</v>
      </c>
      <c r="AA172" s="288" t="s">
        <v>43</v>
      </c>
      <c r="AB172" s="106" t="s">
        <v>53</v>
      </c>
      <c r="AC172" s="106" t="s">
        <v>53</v>
      </c>
      <c r="AD172" s="106" t="s">
        <v>59</v>
      </c>
      <c r="AE172" s="106" t="s">
        <v>53</v>
      </c>
      <c r="AF172" s="106" t="s">
        <v>53</v>
      </c>
      <c r="AG172" s="126"/>
    </row>
    <row r="173" customHeight="1" spans="1:33">
      <c r="A173" s="106"/>
      <c r="B173" s="281">
        <v>25</v>
      </c>
      <c r="C173" s="106" t="s">
        <v>1007</v>
      </c>
      <c r="D173" s="106">
        <v>22451005</v>
      </c>
      <c r="E173" s="106" t="s">
        <v>71</v>
      </c>
      <c r="F173" s="106">
        <v>180</v>
      </c>
      <c r="G173" s="106" t="s">
        <v>151</v>
      </c>
      <c r="H173" s="106"/>
      <c r="I173" s="106"/>
      <c r="J173" s="106"/>
      <c r="K173" s="106"/>
      <c r="L173" s="106"/>
      <c r="M173" s="106"/>
      <c r="N173" s="106"/>
      <c r="O173" s="106"/>
      <c r="P173" s="106"/>
      <c r="Q173" s="106">
        <v>0</v>
      </c>
      <c r="R173" s="106"/>
      <c r="S173" s="106">
        <v>20</v>
      </c>
      <c r="T173" s="106">
        <v>0.5</v>
      </c>
      <c r="U173" s="106">
        <v>0</v>
      </c>
      <c r="V173" s="106"/>
      <c r="W173" s="106" t="s">
        <v>42</v>
      </c>
      <c r="X173" s="106">
        <v>180</v>
      </c>
      <c r="Y173" s="106">
        <v>20.5</v>
      </c>
      <c r="Z173" s="106">
        <v>200.5</v>
      </c>
      <c r="AA173" s="288" t="s">
        <v>43</v>
      </c>
      <c r="AB173" s="106" t="s">
        <v>53</v>
      </c>
      <c r="AC173" s="106" t="s">
        <v>53</v>
      </c>
      <c r="AD173" s="106" t="s">
        <v>59</v>
      </c>
      <c r="AE173" s="106" t="s">
        <v>53</v>
      </c>
      <c r="AF173" s="106" t="s">
        <v>53</v>
      </c>
      <c r="AG173" s="126"/>
    </row>
    <row r="174" customHeight="1" spans="1:33">
      <c r="A174" s="106"/>
      <c r="B174" s="281">
        <v>26</v>
      </c>
      <c r="C174" s="106" t="s">
        <v>1008</v>
      </c>
      <c r="D174" s="106">
        <v>22451227</v>
      </c>
      <c r="E174" s="106" t="s">
        <v>40</v>
      </c>
      <c r="F174" s="106">
        <v>181</v>
      </c>
      <c r="G174" s="106" t="s">
        <v>151</v>
      </c>
      <c r="H174" s="106"/>
      <c r="I174" s="106"/>
      <c r="J174" s="106"/>
      <c r="K174" s="106"/>
      <c r="L174" s="106"/>
      <c r="M174" s="106"/>
      <c r="N174" s="106"/>
      <c r="O174" s="106"/>
      <c r="P174" s="106"/>
      <c r="Q174" s="106">
        <v>0</v>
      </c>
      <c r="R174" s="106">
        <v>0</v>
      </c>
      <c r="S174" s="106">
        <v>10</v>
      </c>
      <c r="T174" s="106">
        <v>0</v>
      </c>
      <c r="U174" s="106">
        <v>6</v>
      </c>
      <c r="V174" s="106">
        <v>0</v>
      </c>
      <c r="W174" s="106" t="s">
        <v>42</v>
      </c>
      <c r="X174" s="106">
        <f>SUM(F174:P174)</f>
        <v>181</v>
      </c>
      <c r="Y174" s="106">
        <f>SUM(Q174:V174)</f>
        <v>16</v>
      </c>
      <c r="Z174" s="106">
        <f>SUM(X174:Y174)</f>
        <v>197</v>
      </c>
      <c r="AA174" s="288" t="s">
        <v>43</v>
      </c>
      <c r="AB174" s="106" t="s">
        <v>53</v>
      </c>
      <c r="AC174" s="106" t="s">
        <v>53</v>
      </c>
      <c r="AD174" s="106" t="s">
        <v>59</v>
      </c>
      <c r="AE174" s="106" t="s">
        <v>53</v>
      </c>
      <c r="AF174" s="106" t="s">
        <v>53</v>
      </c>
      <c r="AG174" s="126"/>
    </row>
    <row r="175" customHeight="1" spans="1:33">
      <c r="A175" s="106"/>
      <c r="B175" s="281">
        <v>27</v>
      </c>
      <c r="C175" s="106" t="s">
        <v>1009</v>
      </c>
      <c r="D175" s="106">
        <v>22451324</v>
      </c>
      <c r="E175" s="106" t="s">
        <v>71</v>
      </c>
      <c r="F175" s="106">
        <v>181</v>
      </c>
      <c r="G175" s="106"/>
      <c r="H175" s="106"/>
      <c r="I175" s="106"/>
      <c r="J175" s="106"/>
      <c r="K175" s="106"/>
      <c r="L175" s="106"/>
      <c r="M175" s="106"/>
      <c r="N175" s="106"/>
      <c r="O175" s="106"/>
      <c r="P175" s="106"/>
      <c r="Q175" s="106">
        <v>3.75</v>
      </c>
      <c r="R175" s="106">
        <v>0</v>
      </c>
      <c r="S175" s="106">
        <v>10</v>
      </c>
      <c r="T175" s="106">
        <v>0.5</v>
      </c>
      <c r="U175" s="106">
        <v>0</v>
      </c>
      <c r="V175" s="106">
        <v>0</v>
      </c>
      <c r="W175" s="106" t="s">
        <v>42</v>
      </c>
      <c r="X175" s="106">
        <v>181</v>
      </c>
      <c r="Y175" s="106">
        <v>14.25</v>
      </c>
      <c r="Z175" s="281">
        <v>195.25</v>
      </c>
      <c r="AA175" s="288" t="s">
        <v>43</v>
      </c>
      <c r="AB175" s="106" t="s">
        <v>53</v>
      </c>
      <c r="AC175" s="106" t="s">
        <v>53</v>
      </c>
      <c r="AD175" s="106" t="s">
        <v>59</v>
      </c>
      <c r="AE175" s="106" t="s">
        <v>53</v>
      </c>
      <c r="AF175" s="106" t="s">
        <v>53</v>
      </c>
      <c r="AG175" s="126"/>
    </row>
    <row r="176" customHeight="1" spans="1:33">
      <c r="A176" s="106"/>
      <c r="B176" s="281">
        <v>28</v>
      </c>
      <c r="C176" s="106" t="s">
        <v>1010</v>
      </c>
      <c r="D176" s="106">
        <v>22451262</v>
      </c>
      <c r="E176" s="106" t="s">
        <v>63</v>
      </c>
      <c r="F176" s="106">
        <v>176</v>
      </c>
      <c r="G176" s="106" t="s">
        <v>151</v>
      </c>
      <c r="H176" s="106"/>
      <c r="I176" s="106"/>
      <c r="J176" s="106"/>
      <c r="K176" s="106"/>
      <c r="L176" s="106"/>
      <c r="M176" s="106"/>
      <c r="N176" s="106"/>
      <c r="O176" s="106"/>
      <c r="P176" s="106"/>
      <c r="Q176" s="106">
        <v>0</v>
      </c>
      <c r="R176" s="106">
        <v>0</v>
      </c>
      <c r="S176" s="106">
        <v>10.5</v>
      </c>
      <c r="T176" s="106">
        <v>0</v>
      </c>
      <c r="U176" s="106">
        <v>0</v>
      </c>
      <c r="V176" s="106">
        <v>0</v>
      </c>
      <c r="W176" s="106" t="s">
        <v>42</v>
      </c>
      <c r="X176" s="106">
        <v>176</v>
      </c>
      <c r="Y176" s="106">
        <v>10.5</v>
      </c>
      <c r="Z176" s="106">
        <v>186.5</v>
      </c>
      <c r="AA176" s="106" t="s">
        <v>53</v>
      </c>
      <c r="AB176" s="106" t="s">
        <v>53</v>
      </c>
      <c r="AC176" s="106" t="s">
        <v>53</v>
      </c>
      <c r="AD176" s="106" t="s">
        <v>59</v>
      </c>
      <c r="AE176" s="106" t="s">
        <v>53</v>
      </c>
      <c r="AF176" s="106" t="s">
        <v>53</v>
      </c>
      <c r="AG176" s="126"/>
    </row>
    <row r="177" customHeight="1" spans="1:33">
      <c r="A177" s="106"/>
      <c r="B177" s="281">
        <v>29</v>
      </c>
      <c r="C177" s="106" t="s">
        <v>1011</v>
      </c>
      <c r="D177" s="106">
        <v>22451185</v>
      </c>
      <c r="E177" s="106" t="s">
        <v>58</v>
      </c>
      <c r="F177" s="106">
        <v>176</v>
      </c>
      <c r="G177" s="106"/>
      <c r="H177" s="106"/>
      <c r="I177" s="106"/>
      <c r="J177" s="106"/>
      <c r="K177" s="106"/>
      <c r="L177" s="106"/>
      <c r="M177" s="106"/>
      <c r="N177" s="106"/>
      <c r="O177" s="106"/>
      <c r="P177" s="106"/>
      <c r="Q177" s="106">
        <v>0</v>
      </c>
      <c r="R177" s="106">
        <v>0</v>
      </c>
      <c r="S177" s="106">
        <v>10</v>
      </c>
      <c r="T177" s="106">
        <v>0</v>
      </c>
      <c r="U177" s="106">
        <v>0</v>
      </c>
      <c r="V177" s="106">
        <v>0</v>
      </c>
      <c r="W177" s="106" t="s">
        <v>42</v>
      </c>
      <c r="X177" s="106">
        <v>176</v>
      </c>
      <c r="Y177" s="106">
        <v>10</v>
      </c>
      <c r="Z177" s="106">
        <v>186</v>
      </c>
      <c r="AA177" s="106" t="s">
        <v>53</v>
      </c>
      <c r="AB177" s="106" t="s">
        <v>53</v>
      </c>
      <c r="AC177" s="106" t="s">
        <v>53</v>
      </c>
      <c r="AD177" s="106" t="s">
        <v>59</v>
      </c>
      <c r="AE177" s="106" t="s">
        <v>53</v>
      </c>
      <c r="AF177" s="106" t="s">
        <v>53</v>
      </c>
      <c r="AG177" s="126"/>
    </row>
    <row r="178" customHeight="1" spans="1:33">
      <c r="A178" s="106"/>
      <c r="B178" s="281">
        <v>30</v>
      </c>
      <c r="C178" s="106" t="s">
        <v>1012</v>
      </c>
      <c r="D178" s="106">
        <v>22451245</v>
      </c>
      <c r="E178" s="106" t="s">
        <v>58</v>
      </c>
      <c r="F178" s="106">
        <v>178</v>
      </c>
      <c r="G178" s="106" t="s">
        <v>151</v>
      </c>
      <c r="H178" s="106"/>
      <c r="I178" s="106"/>
      <c r="J178" s="106"/>
      <c r="K178" s="106"/>
      <c r="L178" s="106"/>
      <c r="M178" s="106"/>
      <c r="N178" s="106"/>
      <c r="O178" s="106"/>
      <c r="P178" s="106"/>
      <c r="Q178" s="106">
        <v>0</v>
      </c>
      <c r="R178" s="106">
        <v>0</v>
      </c>
      <c r="S178" s="106">
        <v>0</v>
      </c>
      <c r="T178" s="106">
        <v>0</v>
      </c>
      <c r="U178" s="106">
        <v>0</v>
      </c>
      <c r="V178" s="106">
        <v>0</v>
      </c>
      <c r="W178" s="106" t="s">
        <v>42</v>
      </c>
      <c r="X178" s="106">
        <v>178</v>
      </c>
      <c r="Y178" s="106">
        <v>0</v>
      </c>
      <c r="Z178" s="106">
        <v>178</v>
      </c>
      <c r="AA178" s="106" t="s">
        <v>53</v>
      </c>
      <c r="AB178" s="106" t="s">
        <v>53</v>
      </c>
      <c r="AC178" s="106" t="s">
        <v>53</v>
      </c>
      <c r="AD178" s="106" t="s">
        <v>59</v>
      </c>
      <c r="AE178" s="106" t="s">
        <v>53</v>
      </c>
      <c r="AF178" s="106" t="s">
        <v>53</v>
      </c>
      <c r="AG178" s="126"/>
    </row>
    <row r="179" customHeight="1" spans="1:33">
      <c r="A179" s="106"/>
      <c r="B179" s="281">
        <v>31</v>
      </c>
      <c r="C179" s="106" t="s">
        <v>1013</v>
      </c>
      <c r="D179" s="106">
        <v>22451305</v>
      </c>
      <c r="E179" s="106" t="s">
        <v>40</v>
      </c>
      <c r="F179" s="106">
        <v>177</v>
      </c>
      <c r="G179" s="106"/>
      <c r="H179" s="106"/>
      <c r="I179" s="106"/>
      <c r="J179" s="106"/>
      <c r="K179" s="106"/>
      <c r="L179" s="106"/>
      <c r="M179" s="106"/>
      <c r="N179" s="106"/>
      <c r="O179" s="106"/>
      <c r="P179" s="106"/>
      <c r="Q179" s="106"/>
      <c r="R179" s="106"/>
      <c r="S179" s="106"/>
      <c r="T179" s="106"/>
      <c r="U179" s="106"/>
      <c r="V179" s="106"/>
      <c r="W179" s="106" t="s">
        <v>42</v>
      </c>
      <c r="X179" s="106">
        <v>177</v>
      </c>
      <c r="Y179" s="106">
        <v>0</v>
      </c>
      <c r="Z179" s="281">
        <v>177</v>
      </c>
      <c r="AA179" s="106" t="s">
        <v>53</v>
      </c>
      <c r="AB179" s="106" t="s">
        <v>53</v>
      </c>
      <c r="AC179" s="106" t="s">
        <v>53</v>
      </c>
      <c r="AD179" s="106" t="s">
        <v>59</v>
      </c>
      <c r="AE179" s="106" t="s">
        <v>53</v>
      </c>
      <c r="AF179" s="106" t="s">
        <v>53</v>
      </c>
      <c r="AG179" s="126"/>
    </row>
    <row r="180" customHeight="1" spans="1:33">
      <c r="A180" s="106"/>
      <c r="B180" s="281">
        <v>32</v>
      </c>
      <c r="C180" s="106" t="s">
        <v>1014</v>
      </c>
      <c r="D180" s="106">
        <v>22451312</v>
      </c>
      <c r="E180" s="106" t="s">
        <v>58</v>
      </c>
      <c r="F180" s="106">
        <v>175</v>
      </c>
      <c r="G180" s="106" t="s">
        <v>151</v>
      </c>
      <c r="H180" s="106"/>
      <c r="I180" s="106"/>
      <c r="J180" s="106"/>
      <c r="K180" s="106"/>
      <c r="L180" s="106"/>
      <c r="M180" s="106"/>
      <c r="N180" s="106"/>
      <c r="O180" s="106"/>
      <c r="P180" s="106"/>
      <c r="Q180" s="106"/>
      <c r="R180" s="106"/>
      <c r="S180" s="106"/>
      <c r="T180" s="106"/>
      <c r="U180" s="106"/>
      <c r="V180" s="106"/>
      <c r="W180" s="106" t="s">
        <v>42</v>
      </c>
      <c r="X180" s="106">
        <v>175</v>
      </c>
      <c r="Y180" s="106">
        <v>0</v>
      </c>
      <c r="Z180" s="281">
        <v>175</v>
      </c>
      <c r="AA180" s="106" t="s">
        <v>53</v>
      </c>
      <c r="AB180" s="106" t="s">
        <v>53</v>
      </c>
      <c r="AC180" s="106" t="s">
        <v>53</v>
      </c>
      <c r="AD180" s="106" t="s">
        <v>59</v>
      </c>
      <c r="AE180" s="106" t="s">
        <v>53</v>
      </c>
      <c r="AF180" s="106" t="s">
        <v>53</v>
      </c>
      <c r="AG180" s="126"/>
    </row>
    <row r="181" customHeight="1" spans="1:33">
      <c r="A181" s="106"/>
      <c r="B181" s="281">
        <v>33</v>
      </c>
      <c r="C181" s="106" t="s">
        <v>1015</v>
      </c>
      <c r="D181" s="106">
        <v>22451338</v>
      </c>
      <c r="E181" s="106" t="s">
        <v>71</v>
      </c>
      <c r="F181" s="106">
        <v>175</v>
      </c>
      <c r="G181" s="106" t="s">
        <v>151</v>
      </c>
      <c r="H181" s="106"/>
      <c r="I181" s="106"/>
      <c r="J181" s="106"/>
      <c r="K181" s="106"/>
      <c r="L181" s="106"/>
      <c r="M181" s="106"/>
      <c r="N181" s="106"/>
      <c r="O181" s="106"/>
      <c r="P181" s="106"/>
      <c r="Q181" s="106"/>
      <c r="R181" s="106"/>
      <c r="S181" s="106"/>
      <c r="T181" s="106"/>
      <c r="U181" s="106"/>
      <c r="V181" s="106"/>
      <c r="W181" s="106" t="s">
        <v>42</v>
      </c>
      <c r="X181" s="106">
        <v>175</v>
      </c>
      <c r="Y181" s="106">
        <v>0</v>
      </c>
      <c r="Z181" s="281">
        <v>175</v>
      </c>
      <c r="AA181" s="106" t="s">
        <v>53</v>
      </c>
      <c r="AB181" s="106" t="s">
        <v>53</v>
      </c>
      <c r="AC181" s="106" t="s">
        <v>53</v>
      </c>
      <c r="AD181" s="106" t="s">
        <v>59</v>
      </c>
      <c r="AE181" s="106" t="s">
        <v>53</v>
      </c>
      <c r="AF181" s="106" t="s">
        <v>53</v>
      </c>
      <c r="AG181" s="126"/>
    </row>
    <row r="182" customHeight="1" spans="1:33">
      <c r="A182" s="106"/>
      <c r="B182" s="281">
        <v>34</v>
      </c>
      <c r="C182" s="106" t="s">
        <v>1016</v>
      </c>
      <c r="D182" s="106">
        <v>22451179</v>
      </c>
      <c r="E182" s="106"/>
      <c r="F182" s="106"/>
      <c r="G182" s="106"/>
      <c r="H182" s="106"/>
      <c r="I182" s="106"/>
      <c r="J182" s="106"/>
      <c r="K182" s="106"/>
      <c r="L182" s="106"/>
      <c r="M182" s="106"/>
      <c r="N182" s="106"/>
      <c r="O182" s="106"/>
      <c r="P182" s="106"/>
      <c r="Q182" s="106"/>
      <c r="R182" s="106"/>
      <c r="S182" s="106"/>
      <c r="T182" s="106"/>
      <c r="U182" s="106"/>
      <c r="V182" s="106"/>
      <c r="W182" s="106" t="s">
        <v>42</v>
      </c>
      <c r="X182" s="106">
        <v>0</v>
      </c>
      <c r="Y182" s="106">
        <v>0</v>
      </c>
      <c r="Z182" s="106">
        <v>0</v>
      </c>
      <c r="AA182" s="106" t="s">
        <v>53</v>
      </c>
      <c r="AB182" s="106" t="s">
        <v>53</v>
      </c>
      <c r="AC182" s="106" t="s">
        <v>53</v>
      </c>
      <c r="AD182" s="106" t="s">
        <v>59</v>
      </c>
      <c r="AE182" s="106" t="s">
        <v>53</v>
      </c>
      <c r="AF182" s="106" t="s">
        <v>53</v>
      </c>
      <c r="AG182" s="126"/>
    </row>
    <row r="183" customHeight="1" spans="1:33">
      <c r="A183" s="106"/>
      <c r="B183" s="281">
        <v>35</v>
      </c>
      <c r="C183" s="106" t="s">
        <v>1017</v>
      </c>
      <c r="D183" s="106">
        <v>22451196</v>
      </c>
      <c r="E183" s="106"/>
      <c r="F183" s="106"/>
      <c r="G183" s="106"/>
      <c r="H183" s="106"/>
      <c r="I183" s="106"/>
      <c r="J183" s="106"/>
      <c r="K183" s="106"/>
      <c r="L183" s="106"/>
      <c r="M183" s="106"/>
      <c r="N183" s="106"/>
      <c r="O183" s="106"/>
      <c r="P183" s="106"/>
      <c r="Q183" s="106"/>
      <c r="R183" s="106"/>
      <c r="S183" s="106"/>
      <c r="T183" s="106"/>
      <c r="U183" s="106"/>
      <c r="V183" s="106"/>
      <c r="W183" s="106" t="s">
        <v>42</v>
      </c>
      <c r="X183" s="106">
        <v>0</v>
      </c>
      <c r="Y183" s="106">
        <v>0</v>
      </c>
      <c r="Z183" s="106">
        <v>0</v>
      </c>
      <c r="AA183" s="106" t="s">
        <v>53</v>
      </c>
      <c r="AB183" s="106" t="s">
        <v>53</v>
      </c>
      <c r="AC183" s="106" t="s">
        <v>53</v>
      </c>
      <c r="AD183" s="106" t="s">
        <v>59</v>
      </c>
      <c r="AE183" s="106" t="s">
        <v>53</v>
      </c>
      <c r="AF183" s="106" t="s">
        <v>53</v>
      </c>
      <c r="AG183" s="126"/>
    </row>
    <row r="184" customHeight="1" spans="1:33">
      <c r="A184" s="106"/>
      <c r="B184" s="281">
        <v>36</v>
      </c>
      <c r="C184" s="106" t="s">
        <v>1018</v>
      </c>
      <c r="D184" s="106">
        <v>22451124</v>
      </c>
      <c r="E184" s="286"/>
      <c r="F184" s="286"/>
      <c r="G184" s="286"/>
      <c r="H184" s="286"/>
      <c r="I184" s="286"/>
      <c r="J184" s="286"/>
      <c r="K184" s="286"/>
      <c r="L184" s="286"/>
      <c r="M184" s="286"/>
      <c r="N184" s="286"/>
      <c r="O184" s="286"/>
      <c r="P184" s="286"/>
      <c r="Q184" s="286"/>
      <c r="R184" s="286"/>
      <c r="S184" s="286"/>
      <c r="T184" s="286"/>
      <c r="U184" s="286"/>
      <c r="V184" s="286"/>
      <c r="W184" s="106" t="s">
        <v>42</v>
      </c>
      <c r="X184" s="106">
        <v>0</v>
      </c>
      <c r="Y184" s="106">
        <v>0</v>
      </c>
      <c r="Z184" s="106">
        <v>0</v>
      </c>
      <c r="AA184" s="106" t="s">
        <v>53</v>
      </c>
      <c r="AB184" s="106" t="s">
        <v>53</v>
      </c>
      <c r="AC184" s="106" t="s">
        <v>53</v>
      </c>
      <c r="AD184" s="106" t="s">
        <v>59</v>
      </c>
      <c r="AE184" s="106" t="s">
        <v>53</v>
      </c>
      <c r="AF184" s="106" t="s">
        <v>53</v>
      </c>
      <c r="AG184" s="126"/>
    </row>
    <row r="185" customHeight="1" spans="1:33">
      <c r="A185" s="106"/>
      <c r="B185" s="281">
        <v>37</v>
      </c>
      <c r="C185" s="106" t="s">
        <v>1019</v>
      </c>
      <c r="D185" s="106">
        <v>22451193</v>
      </c>
      <c r="E185" s="286"/>
      <c r="F185" s="286"/>
      <c r="G185" s="286"/>
      <c r="H185" s="286"/>
      <c r="I185" s="286"/>
      <c r="J185" s="286"/>
      <c r="K185" s="286"/>
      <c r="L185" s="286"/>
      <c r="M185" s="286"/>
      <c r="N185" s="286"/>
      <c r="O185" s="286"/>
      <c r="P185" s="286"/>
      <c r="Q185" s="286"/>
      <c r="R185" s="286"/>
      <c r="S185" s="286"/>
      <c r="T185" s="286"/>
      <c r="U185" s="286"/>
      <c r="V185" s="286"/>
      <c r="W185" s="106" t="s">
        <v>42</v>
      </c>
      <c r="X185" s="106">
        <v>0</v>
      </c>
      <c r="Y185" s="106">
        <v>0</v>
      </c>
      <c r="Z185" s="106">
        <v>0</v>
      </c>
      <c r="AA185" s="106" t="s">
        <v>53</v>
      </c>
      <c r="AB185" s="106" t="s">
        <v>53</v>
      </c>
      <c r="AC185" s="106" t="s">
        <v>53</v>
      </c>
      <c r="AD185" s="106" t="s">
        <v>59</v>
      </c>
      <c r="AE185" s="106" t="s">
        <v>53</v>
      </c>
      <c r="AF185" s="106" t="s">
        <v>53</v>
      </c>
      <c r="AG185" s="126"/>
    </row>
    <row r="186" customHeight="1" spans="1:33">
      <c r="A186" s="106"/>
      <c r="B186" s="281">
        <v>38</v>
      </c>
      <c r="C186" s="106" t="s">
        <v>1020</v>
      </c>
      <c r="D186" s="106">
        <v>22451195</v>
      </c>
      <c r="E186" s="286"/>
      <c r="F186" s="286"/>
      <c r="G186" s="286"/>
      <c r="H186" s="286"/>
      <c r="I186" s="286"/>
      <c r="J186" s="286"/>
      <c r="K186" s="286"/>
      <c r="L186" s="286"/>
      <c r="M186" s="286"/>
      <c r="N186" s="286"/>
      <c r="O186" s="286"/>
      <c r="P186" s="286"/>
      <c r="Q186" s="286"/>
      <c r="R186" s="286"/>
      <c r="S186" s="286"/>
      <c r="T186" s="286"/>
      <c r="U186" s="286"/>
      <c r="V186" s="286"/>
      <c r="W186" s="106" t="s">
        <v>42</v>
      </c>
      <c r="X186" s="106">
        <v>0</v>
      </c>
      <c r="Y186" s="106">
        <v>0</v>
      </c>
      <c r="Z186" s="106">
        <v>0</v>
      </c>
      <c r="AA186" s="106" t="s">
        <v>53</v>
      </c>
      <c r="AB186" s="106" t="s">
        <v>53</v>
      </c>
      <c r="AC186" s="106" t="s">
        <v>53</v>
      </c>
      <c r="AD186" s="106" t="s">
        <v>59</v>
      </c>
      <c r="AE186" s="106" t="s">
        <v>53</v>
      </c>
      <c r="AF186" s="106" t="s">
        <v>53</v>
      </c>
      <c r="AG186" s="126"/>
    </row>
    <row r="187" customHeight="1" spans="1:33">
      <c r="A187" s="106"/>
      <c r="B187" s="281">
        <v>39</v>
      </c>
      <c r="C187" s="106" t="s">
        <v>1021</v>
      </c>
      <c r="D187" s="106">
        <v>22451267</v>
      </c>
      <c r="E187" s="106"/>
      <c r="F187" s="106"/>
      <c r="G187" s="106"/>
      <c r="H187" s="106"/>
      <c r="I187" s="106"/>
      <c r="J187" s="106"/>
      <c r="K187" s="106"/>
      <c r="L187" s="106"/>
      <c r="M187" s="106"/>
      <c r="N187" s="106"/>
      <c r="O187" s="106"/>
      <c r="P187" s="106"/>
      <c r="Q187" s="106"/>
      <c r="R187" s="106"/>
      <c r="S187" s="106"/>
      <c r="T187" s="106"/>
      <c r="U187" s="106"/>
      <c r="V187" s="106"/>
      <c r="W187" s="106" t="s">
        <v>42</v>
      </c>
      <c r="X187" s="106">
        <v>0</v>
      </c>
      <c r="Y187" s="106">
        <v>0</v>
      </c>
      <c r="Z187" s="106">
        <v>0</v>
      </c>
      <c r="AA187" s="106" t="s">
        <v>53</v>
      </c>
      <c r="AB187" s="106" t="s">
        <v>53</v>
      </c>
      <c r="AC187" s="106" t="s">
        <v>53</v>
      </c>
      <c r="AD187" s="106" t="s">
        <v>59</v>
      </c>
      <c r="AE187" s="106" t="s">
        <v>53</v>
      </c>
      <c r="AF187" s="106" t="s">
        <v>53</v>
      </c>
      <c r="AG187" s="126"/>
    </row>
    <row r="188" customHeight="1" spans="1:33">
      <c r="A188" s="106"/>
      <c r="B188" s="281">
        <v>40</v>
      </c>
      <c r="C188" s="106" t="s">
        <v>1022</v>
      </c>
      <c r="D188" s="106">
        <v>22451276</v>
      </c>
      <c r="E188" s="106" t="s">
        <v>63</v>
      </c>
      <c r="F188" s="106"/>
      <c r="G188" s="106" t="s">
        <v>151</v>
      </c>
      <c r="H188" s="106"/>
      <c r="I188" s="106"/>
      <c r="J188" s="106"/>
      <c r="K188" s="106"/>
      <c r="L188" s="106"/>
      <c r="M188" s="106"/>
      <c r="N188" s="106"/>
      <c r="O188" s="106"/>
      <c r="P188" s="106"/>
      <c r="Q188" s="106"/>
      <c r="R188" s="106"/>
      <c r="S188" s="106"/>
      <c r="T188" s="106"/>
      <c r="U188" s="106"/>
      <c r="V188" s="106"/>
      <c r="W188" s="106" t="s">
        <v>42</v>
      </c>
      <c r="X188" s="106">
        <v>0</v>
      </c>
      <c r="Y188" s="106">
        <v>0</v>
      </c>
      <c r="Z188" s="106">
        <v>0</v>
      </c>
      <c r="AA188" s="106" t="s">
        <v>53</v>
      </c>
      <c r="AB188" s="106" t="s">
        <v>53</v>
      </c>
      <c r="AC188" s="106" t="s">
        <v>53</v>
      </c>
      <c r="AD188" s="106" t="s">
        <v>59</v>
      </c>
      <c r="AE188" s="106" t="s">
        <v>53</v>
      </c>
      <c r="AF188" s="106" t="s">
        <v>53</v>
      </c>
      <c r="AG188" s="126"/>
    </row>
    <row r="189" s="270" customFormat="1" customHeight="1" spans="1:33">
      <c r="A189" s="277" t="s">
        <v>1023</v>
      </c>
      <c r="B189" s="278">
        <v>1</v>
      </c>
      <c r="C189" s="277" t="s">
        <v>1024</v>
      </c>
      <c r="D189" s="277">
        <v>22451075</v>
      </c>
      <c r="E189" s="277" t="s">
        <v>63</v>
      </c>
      <c r="F189" s="277">
        <v>188.01</v>
      </c>
      <c r="G189" s="277">
        <v>35</v>
      </c>
      <c r="H189" s="277" t="s">
        <v>46</v>
      </c>
      <c r="I189" s="277"/>
      <c r="J189" s="277"/>
      <c r="K189" s="277"/>
      <c r="L189" s="277"/>
      <c r="M189" s="277"/>
      <c r="N189" s="277"/>
      <c r="O189" s="277"/>
      <c r="P189" s="277"/>
      <c r="Q189" s="277">
        <v>30</v>
      </c>
      <c r="R189" s="277"/>
      <c r="S189" s="277">
        <v>20</v>
      </c>
      <c r="T189" s="277">
        <v>0.5</v>
      </c>
      <c r="U189" s="277">
        <v>30</v>
      </c>
      <c r="V189" s="277"/>
      <c r="W189" s="277" t="s">
        <v>42</v>
      </c>
      <c r="X189" s="277">
        <f t="shared" ref="X189:X213" si="18">F189+G189</f>
        <v>223.01</v>
      </c>
      <c r="Y189" s="277">
        <f t="shared" ref="Y189:Y213" si="19">Q189+R189+S189+T189+U189+V189</f>
        <v>80.5</v>
      </c>
      <c r="Z189" s="277">
        <f t="shared" ref="Z189:Z213" si="20">X189+Y189</f>
        <v>303.51</v>
      </c>
      <c r="AA189" s="277">
        <v>1</v>
      </c>
      <c r="AB189" s="277">
        <v>1</v>
      </c>
      <c r="AC189" s="277">
        <v>1</v>
      </c>
      <c r="AD189" s="277" t="s">
        <v>42</v>
      </c>
      <c r="AE189" s="277" t="s">
        <v>43</v>
      </c>
      <c r="AF189" s="277" t="s">
        <v>43</v>
      </c>
      <c r="AG189" s="279"/>
    </row>
    <row r="190" s="270" customFormat="1" ht="24" customHeight="1" spans="1:33">
      <c r="A190" s="277"/>
      <c r="B190" s="278">
        <v>2</v>
      </c>
      <c r="C190" s="277" t="s">
        <v>1025</v>
      </c>
      <c r="D190" s="277">
        <v>22451283</v>
      </c>
      <c r="E190" s="277" t="s">
        <v>78</v>
      </c>
      <c r="F190" s="277">
        <v>175.51</v>
      </c>
      <c r="G190" s="277">
        <v>27.5</v>
      </c>
      <c r="H190" s="277" t="s">
        <v>196</v>
      </c>
      <c r="I190" s="277"/>
      <c r="J190" s="277"/>
      <c r="K190" s="277"/>
      <c r="L190" s="277"/>
      <c r="M190" s="277"/>
      <c r="N190" s="277" t="s">
        <v>134</v>
      </c>
      <c r="O190" s="277"/>
      <c r="P190" s="277"/>
      <c r="Q190" s="277">
        <v>30</v>
      </c>
      <c r="R190" s="277">
        <v>1</v>
      </c>
      <c r="S190" s="277">
        <v>20</v>
      </c>
      <c r="T190" s="277"/>
      <c r="U190" s="277">
        <v>30</v>
      </c>
      <c r="V190" s="287"/>
      <c r="W190" s="277" t="s">
        <v>42</v>
      </c>
      <c r="X190" s="277">
        <f t="shared" si="18"/>
        <v>203.01</v>
      </c>
      <c r="Y190" s="277">
        <f t="shared" si="19"/>
        <v>81</v>
      </c>
      <c r="Z190" s="277">
        <f t="shared" si="20"/>
        <v>284.01</v>
      </c>
      <c r="AA190" s="277">
        <v>1</v>
      </c>
      <c r="AB190" s="277">
        <v>1</v>
      </c>
      <c r="AC190" s="277">
        <v>1</v>
      </c>
      <c r="AD190" s="277" t="s">
        <v>42</v>
      </c>
      <c r="AE190" s="277" t="s">
        <v>43</v>
      </c>
      <c r="AF190" s="277" t="s">
        <v>43</v>
      </c>
      <c r="AG190" s="279"/>
    </row>
    <row r="191" customHeight="1" spans="1:33">
      <c r="A191" s="106"/>
      <c r="B191" s="281">
        <v>3</v>
      </c>
      <c r="C191" s="106" t="s">
        <v>1026</v>
      </c>
      <c r="D191" s="106">
        <v>22451129</v>
      </c>
      <c r="E191" s="106" t="s">
        <v>78</v>
      </c>
      <c r="F191" s="106">
        <v>190.93</v>
      </c>
      <c r="G191" s="106"/>
      <c r="H191" s="106"/>
      <c r="I191" s="106"/>
      <c r="J191" s="106"/>
      <c r="K191" s="106"/>
      <c r="L191" s="106"/>
      <c r="M191" s="106"/>
      <c r="N191" s="106"/>
      <c r="O191" s="106"/>
      <c r="P191" s="106"/>
      <c r="Q191" s="106">
        <v>30</v>
      </c>
      <c r="R191" s="106">
        <v>2</v>
      </c>
      <c r="S191" s="106">
        <v>20</v>
      </c>
      <c r="T191" s="106">
        <v>0.5</v>
      </c>
      <c r="U191" s="106">
        <v>30</v>
      </c>
      <c r="V191" s="106">
        <v>5</v>
      </c>
      <c r="W191" s="106" t="s">
        <v>42</v>
      </c>
      <c r="X191" s="106">
        <f t="shared" si="18"/>
        <v>190.93</v>
      </c>
      <c r="Y191" s="106">
        <f t="shared" si="19"/>
        <v>87.5</v>
      </c>
      <c r="Z191" s="106">
        <f t="shared" si="20"/>
        <v>278.43</v>
      </c>
      <c r="AA191" s="106">
        <v>1</v>
      </c>
      <c r="AB191" s="106">
        <v>1</v>
      </c>
      <c r="AC191" s="106">
        <v>1</v>
      </c>
      <c r="AD191" s="106" t="s">
        <v>42</v>
      </c>
      <c r="AE191" s="106" t="s">
        <v>43</v>
      </c>
      <c r="AF191" s="106" t="s">
        <v>43</v>
      </c>
      <c r="AG191" s="126"/>
    </row>
    <row r="192" customHeight="1" spans="1:33">
      <c r="A192" s="106"/>
      <c r="B192" s="281">
        <v>4</v>
      </c>
      <c r="C192" s="106" t="s">
        <v>1027</v>
      </c>
      <c r="D192" s="106">
        <v>22451120</v>
      </c>
      <c r="E192" s="106" t="s">
        <v>78</v>
      </c>
      <c r="F192" s="106">
        <v>185.48</v>
      </c>
      <c r="G192" s="106"/>
      <c r="H192" s="106"/>
      <c r="I192" s="106"/>
      <c r="J192" s="106"/>
      <c r="K192" s="106"/>
      <c r="L192" s="106"/>
      <c r="M192" s="106"/>
      <c r="N192" s="106"/>
      <c r="O192" s="106"/>
      <c r="P192" s="106"/>
      <c r="Q192" s="106">
        <v>30</v>
      </c>
      <c r="R192" s="106"/>
      <c r="S192" s="106">
        <v>20</v>
      </c>
      <c r="T192" s="106">
        <v>0.5</v>
      </c>
      <c r="U192" s="106">
        <v>30</v>
      </c>
      <c r="V192" s="106">
        <v>6</v>
      </c>
      <c r="W192" s="106" t="s">
        <v>42</v>
      </c>
      <c r="X192" s="106">
        <f t="shared" si="18"/>
        <v>185.48</v>
      </c>
      <c r="Y192" s="106">
        <f t="shared" si="19"/>
        <v>86.5</v>
      </c>
      <c r="Z192" s="106">
        <f t="shared" si="20"/>
        <v>271.98</v>
      </c>
      <c r="AA192" s="106">
        <v>1</v>
      </c>
      <c r="AB192" s="106">
        <v>1</v>
      </c>
      <c r="AC192" s="106">
        <v>1</v>
      </c>
      <c r="AD192" s="106" t="s">
        <v>42</v>
      </c>
      <c r="AE192" s="106" t="s">
        <v>43</v>
      </c>
      <c r="AF192" s="106" t="s">
        <v>43</v>
      </c>
      <c r="AG192" s="126"/>
    </row>
    <row r="193" customHeight="1" spans="1:33">
      <c r="A193" s="106"/>
      <c r="B193" s="281">
        <v>5</v>
      </c>
      <c r="C193" s="106" t="s">
        <v>1028</v>
      </c>
      <c r="D193" s="106">
        <v>22451094</v>
      </c>
      <c r="E193" s="106" t="s">
        <v>78</v>
      </c>
      <c r="F193" s="106">
        <v>187.15</v>
      </c>
      <c r="G193" s="106"/>
      <c r="H193" s="106"/>
      <c r="I193" s="106"/>
      <c r="J193" s="106"/>
      <c r="K193" s="106"/>
      <c r="L193" s="106"/>
      <c r="M193" s="106"/>
      <c r="N193" s="106"/>
      <c r="O193" s="106"/>
      <c r="P193" s="106"/>
      <c r="Q193" s="106">
        <v>30</v>
      </c>
      <c r="R193" s="106"/>
      <c r="S193" s="106">
        <v>20</v>
      </c>
      <c r="T193" s="106"/>
      <c r="U193" s="106">
        <v>30</v>
      </c>
      <c r="V193" s="106">
        <v>2</v>
      </c>
      <c r="W193" s="106" t="s">
        <v>42</v>
      </c>
      <c r="X193" s="106">
        <f t="shared" si="18"/>
        <v>187.15</v>
      </c>
      <c r="Y193" s="106">
        <f t="shared" si="19"/>
        <v>82</v>
      </c>
      <c r="Z193" s="106">
        <f t="shared" si="20"/>
        <v>269.15</v>
      </c>
      <c r="AA193" s="106">
        <v>1</v>
      </c>
      <c r="AB193" s="106">
        <v>1</v>
      </c>
      <c r="AC193" s="106">
        <v>1</v>
      </c>
      <c r="AD193" s="106" t="s">
        <v>42</v>
      </c>
      <c r="AE193" s="106" t="s">
        <v>43</v>
      </c>
      <c r="AF193" s="106" t="s">
        <v>43</v>
      </c>
      <c r="AG193" s="126"/>
    </row>
    <row r="194" customHeight="1" spans="1:33">
      <c r="A194" s="106"/>
      <c r="B194" s="281">
        <v>6</v>
      </c>
      <c r="C194" s="106" t="s">
        <v>1029</v>
      </c>
      <c r="D194" s="106">
        <v>22451061</v>
      </c>
      <c r="E194" s="106" t="s">
        <v>78</v>
      </c>
      <c r="F194" s="106">
        <v>180.89</v>
      </c>
      <c r="G194" s="106"/>
      <c r="H194" s="106"/>
      <c r="I194" s="106"/>
      <c r="J194" s="106"/>
      <c r="K194" s="106"/>
      <c r="L194" s="106"/>
      <c r="M194" s="106"/>
      <c r="N194" s="106"/>
      <c r="O194" s="106"/>
      <c r="P194" s="106"/>
      <c r="Q194" s="106">
        <v>30</v>
      </c>
      <c r="R194" s="106"/>
      <c r="S194" s="106">
        <v>20</v>
      </c>
      <c r="T194" s="106"/>
      <c r="U194" s="106">
        <v>30</v>
      </c>
      <c r="V194" s="106">
        <v>4</v>
      </c>
      <c r="W194" s="106" t="s">
        <v>42</v>
      </c>
      <c r="X194" s="106">
        <f t="shared" si="18"/>
        <v>180.89</v>
      </c>
      <c r="Y194" s="106">
        <f t="shared" si="19"/>
        <v>84</v>
      </c>
      <c r="Z194" s="106">
        <f t="shared" si="20"/>
        <v>264.89</v>
      </c>
      <c r="AA194" s="106">
        <v>0</v>
      </c>
      <c r="AB194" s="106">
        <v>1</v>
      </c>
      <c r="AC194" s="106">
        <v>1</v>
      </c>
      <c r="AD194" s="106" t="s">
        <v>42</v>
      </c>
      <c r="AE194" s="106" t="s">
        <v>43</v>
      </c>
      <c r="AF194" s="106" t="s">
        <v>53</v>
      </c>
      <c r="AG194" s="126"/>
    </row>
    <row r="195" customHeight="1" spans="1:33">
      <c r="A195" s="106"/>
      <c r="B195" s="281">
        <v>7</v>
      </c>
      <c r="C195" s="106" t="s">
        <v>1030</v>
      </c>
      <c r="D195" s="106">
        <v>22451272</v>
      </c>
      <c r="E195" s="106" t="s">
        <v>71</v>
      </c>
      <c r="F195" s="106">
        <v>187</v>
      </c>
      <c r="G195" s="106">
        <v>25</v>
      </c>
      <c r="H195" s="106" t="s">
        <v>52</v>
      </c>
      <c r="I195" s="106"/>
      <c r="J195" s="106"/>
      <c r="K195" s="106"/>
      <c r="L195" s="106"/>
      <c r="M195" s="106"/>
      <c r="N195" s="106"/>
      <c r="O195" s="106"/>
      <c r="P195" s="106"/>
      <c r="Q195" s="106">
        <v>30</v>
      </c>
      <c r="R195" s="106"/>
      <c r="S195" s="106">
        <v>20</v>
      </c>
      <c r="T195" s="106">
        <v>0.5</v>
      </c>
      <c r="U195" s="106">
        <v>2</v>
      </c>
      <c r="V195" s="106"/>
      <c r="W195" s="106" t="s">
        <v>42</v>
      </c>
      <c r="X195" s="106">
        <f t="shared" si="18"/>
        <v>212</v>
      </c>
      <c r="Y195" s="106">
        <f t="shared" si="19"/>
        <v>52.5</v>
      </c>
      <c r="Z195" s="106">
        <f t="shared" si="20"/>
        <v>264.5</v>
      </c>
      <c r="AA195" s="106">
        <v>1</v>
      </c>
      <c r="AB195" s="106">
        <v>1</v>
      </c>
      <c r="AC195" s="106">
        <v>1</v>
      </c>
      <c r="AD195" s="106" t="s">
        <v>42</v>
      </c>
      <c r="AE195" s="106" t="s">
        <v>43</v>
      </c>
      <c r="AF195" s="106" t="s">
        <v>43</v>
      </c>
      <c r="AG195" s="126"/>
    </row>
    <row r="196" customHeight="1" spans="1:33">
      <c r="A196" s="106"/>
      <c r="B196" s="281">
        <v>8</v>
      </c>
      <c r="C196" s="106" t="s">
        <v>1031</v>
      </c>
      <c r="D196" s="106">
        <v>22451048</v>
      </c>
      <c r="E196" s="106" t="s">
        <v>78</v>
      </c>
      <c r="F196" s="106">
        <v>178.56</v>
      </c>
      <c r="G196" s="106">
        <v>10</v>
      </c>
      <c r="H196" s="106"/>
      <c r="I196" s="106" t="s">
        <v>52</v>
      </c>
      <c r="J196" s="106"/>
      <c r="K196" s="106"/>
      <c r="L196" s="106"/>
      <c r="M196" s="106"/>
      <c r="N196" s="106"/>
      <c r="O196" s="106"/>
      <c r="P196" s="106"/>
      <c r="Q196" s="106">
        <v>30</v>
      </c>
      <c r="R196" s="106"/>
      <c r="S196" s="106">
        <v>10.5</v>
      </c>
      <c r="T196" s="106"/>
      <c r="U196" s="106">
        <v>30</v>
      </c>
      <c r="V196" s="106"/>
      <c r="W196" s="106" t="s">
        <v>42</v>
      </c>
      <c r="X196" s="106">
        <f t="shared" si="18"/>
        <v>188.56</v>
      </c>
      <c r="Y196" s="106">
        <f t="shared" si="19"/>
        <v>70.5</v>
      </c>
      <c r="Z196" s="106">
        <f t="shared" si="20"/>
        <v>259.06</v>
      </c>
      <c r="AA196" s="106">
        <v>1</v>
      </c>
      <c r="AB196" s="106">
        <v>1</v>
      </c>
      <c r="AC196" s="106">
        <v>1</v>
      </c>
      <c r="AD196" s="106" t="s">
        <v>42</v>
      </c>
      <c r="AE196" s="106" t="s">
        <v>43</v>
      </c>
      <c r="AF196" s="106" t="s">
        <v>43</v>
      </c>
      <c r="AG196" s="126"/>
    </row>
    <row r="197" customHeight="1" spans="1:33">
      <c r="A197" s="106"/>
      <c r="B197" s="281">
        <v>9</v>
      </c>
      <c r="C197" s="106" t="s">
        <v>1032</v>
      </c>
      <c r="D197" s="106">
        <v>22451171</v>
      </c>
      <c r="E197" s="106" t="s">
        <v>71</v>
      </c>
      <c r="F197" s="106">
        <v>173.04</v>
      </c>
      <c r="G197" s="106"/>
      <c r="H197" s="106"/>
      <c r="I197" s="106"/>
      <c r="J197" s="106"/>
      <c r="K197" s="106"/>
      <c r="L197" s="106"/>
      <c r="M197" s="106"/>
      <c r="N197" s="106"/>
      <c r="O197" s="106"/>
      <c r="P197" s="106"/>
      <c r="Q197" s="106">
        <v>30</v>
      </c>
      <c r="R197" s="106"/>
      <c r="S197" s="106">
        <v>20</v>
      </c>
      <c r="T197" s="106">
        <v>0.5</v>
      </c>
      <c r="U197" s="106">
        <v>30</v>
      </c>
      <c r="V197" s="106"/>
      <c r="W197" s="106" t="s">
        <v>42</v>
      </c>
      <c r="X197" s="106">
        <f t="shared" si="18"/>
        <v>173.04</v>
      </c>
      <c r="Y197" s="106">
        <f t="shared" si="19"/>
        <v>80.5</v>
      </c>
      <c r="Z197" s="106">
        <f t="shared" si="20"/>
        <v>253.54</v>
      </c>
      <c r="AA197" s="106">
        <v>0</v>
      </c>
      <c r="AB197" s="106">
        <v>1</v>
      </c>
      <c r="AC197" s="106">
        <v>1</v>
      </c>
      <c r="AD197" s="106" t="s">
        <v>42</v>
      </c>
      <c r="AE197" s="106" t="s">
        <v>43</v>
      </c>
      <c r="AF197" s="106" t="s">
        <v>53</v>
      </c>
      <c r="AG197" s="126"/>
    </row>
    <row r="198" customHeight="1" spans="1:33">
      <c r="A198" s="106"/>
      <c r="B198" s="281">
        <v>10</v>
      </c>
      <c r="C198" s="106" t="s">
        <v>1033</v>
      </c>
      <c r="D198" s="106">
        <v>22451284</v>
      </c>
      <c r="E198" s="106" t="s">
        <v>63</v>
      </c>
      <c r="F198" s="106">
        <v>188.93</v>
      </c>
      <c r="G198" s="106">
        <v>25</v>
      </c>
      <c r="H198" s="106" t="s">
        <v>52</v>
      </c>
      <c r="I198" s="106"/>
      <c r="J198" s="106"/>
      <c r="K198" s="106"/>
      <c r="L198" s="106"/>
      <c r="M198" s="106"/>
      <c r="N198" s="106"/>
      <c r="O198" s="106"/>
      <c r="P198" s="106"/>
      <c r="Q198" s="106">
        <v>7.5</v>
      </c>
      <c r="R198" s="106"/>
      <c r="S198" s="106">
        <v>10</v>
      </c>
      <c r="T198" s="106">
        <v>0.5</v>
      </c>
      <c r="U198" s="106">
        <v>12</v>
      </c>
      <c r="V198" s="106">
        <v>3</v>
      </c>
      <c r="W198" s="106" t="s">
        <v>42</v>
      </c>
      <c r="X198" s="106">
        <f t="shared" si="18"/>
        <v>213.93</v>
      </c>
      <c r="Y198" s="106">
        <f t="shared" si="19"/>
        <v>33</v>
      </c>
      <c r="Z198" s="106">
        <f t="shared" si="20"/>
        <v>246.93</v>
      </c>
      <c r="AA198" s="106">
        <v>1</v>
      </c>
      <c r="AB198" s="106">
        <v>0</v>
      </c>
      <c r="AC198" s="106">
        <v>1</v>
      </c>
      <c r="AD198" s="106" t="s">
        <v>42</v>
      </c>
      <c r="AE198" s="106" t="s">
        <v>43</v>
      </c>
      <c r="AF198" s="106" t="s">
        <v>53</v>
      </c>
      <c r="AG198" s="126"/>
    </row>
    <row r="199" customHeight="1" spans="1:33">
      <c r="A199" s="106"/>
      <c r="B199" s="281">
        <v>11</v>
      </c>
      <c r="C199" s="106" t="s">
        <v>1034</v>
      </c>
      <c r="D199" s="106">
        <v>22451263</v>
      </c>
      <c r="E199" s="106" t="s">
        <v>71</v>
      </c>
      <c r="F199" s="106">
        <v>182.14</v>
      </c>
      <c r="G199" s="106">
        <v>10</v>
      </c>
      <c r="H199" s="106" t="s">
        <v>161</v>
      </c>
      <c r="I199" s="106"/>
      <c r="J199" s="106"/>
      <c r="K199" s="106"/>
      <c r="L199" s="106"/>
      <c r="M199" s="106"/>
      <c r="N199" s="106"/>
      <c r="O199" s="106"/>
      <c r="P199" s="106"/>
      <c r="Q199" s="106">
        <v>30</v>
      </c>
      <c r="R199" s="106"/>
      <c r="S199" s="106">
        <v>20</v>
      </c>
      <c r="T199" s="106">
        <v>0.5</v>
      </c>
      <c r="U199" s="106">
        <v>2</v>
      </c>
      <c r="V199" s="106"/>
      <c r="W199" s="106" t="s">
        <v>42</v>
      </c>
      <c r="X199" s="106">
        <f t="shared" si="18"/>
        <v>192.14</v>
      </c>
      <c r="Y199" s="106">
        <f t="shared" si="19"/>
        <v>52.5</v>
      </c>
      <c r="Z199" s="106">
        <f t="shared" si="20"/>
        <v>244.64</v>
      </c>
      <c r="AA199" s="106">
        <v>1</v>
      </c>
      <c r="AB199" s="106">
        <v>1</v>
      </c>
      <c r="AC199" s="106">
        <v>1</v>
      </c>
      <c r="AD199" s="106" t="s">
        <v>42</v>
      </c>
      <c r="AE199" s="106" t="s">
        <v>43</v>
      </c>
      <c r="AF199" s="106" t="s">
        <v>43</v>
      </c>
      <c r="AG199" s="126"/>
    </row>
    <row r="200" customHeight="1" spans="1:33">
      <c r="A200" s="106"/>
      <c r="B200" s="281">
        <v>12</v>
      </c>
      <c r="C200" s="106" t="s">
        <v>1035</v>
      </c>
      <c r="D200" s="106">
        <v>22451039</v>
      </c>
      <c r="E200" s="106" t="s">
        <v>78</v>
      </c>
      <c r="F200" s="106">
        <v>182.4</v>
      </c>
      <c r="G200" s="106"/>
      <c r="H200" s="106"/>
      <c r="I200" s="106"/>
      <c r="J200" s="106"/>
      <c r="K200" s="106"/>
      <c r="L200" s="106"/>
      <c r="M200" s="106"/>
      <c r="N200" s="286"/>
      <c r="O200" s="106"/>
      <c r="P200" s="106"/>
      <c r="Q200" s="106">
        <v>30</v>
      </c>
      <c r="R200" s="106"/>
      <c r="S200" s="106">
        <v>20</v>
      </c>
      <c r="T200" s="106">
        <v>0.5</v>
      </c>
      <c r="U200" s="106">
        <v>0</v>
      </c>
      <c r="V200" s="106">
        <v>2</v>
      </c>
      <c r="W200" s="106" t="s">
        <v>42</v>
      </c>
      <c r="X200" s="106">
        <f t="shared" si="18"/>
        <v>182.4</v>
      </c>
      <c r="Y200" s="106">
        <f t="shared" si="19"/>
        <v>52.5</v>
      </c>
      <c r="Z200" s="106">
        <f t="shared" si="20"/>
        <v>234.9</v>
      </c>
      <c r="AA200" s="106">
        <v>0</v>
      </c>
      <c r="AB200" s="106">
        <v>0</v>
      </c>
      <c r="AC200" s="106">
        <v>1</v>
      </c>
      <c r="AD200" s="106" t="s">
        <v>42</v>
      </c>
      <c r="AE200" s="106" t="s">
        <v>43</v>
      </c>
      <c r="AF200" s="106" t="s">
        <v>53</v>
      </c>
      <c r="AG200" s="126"/>
    </row>
    <row r="201" ht="24" customHeight="1" spans="1:33">
      <c r="A201" s="106"/>
      <c r="B201" s="281">
        <v>13</v>
      </c>
      <c r="C201" s="106" t="s">
        <v>1036</v>
      </c>
      <c r="D201" s="106">
        <v>22451317</v>
      </c>
      <c r="E201" s="106" t="s">
        <v>71</v>
      </c>
      <c r="F201" s="106">
        <v>178.17</v>
      </c>
      <c r="G201" s="106"/>
      <c r="H201" s="106"/>
      <c r="I201" s="106"/>
      <c r="J201" s="106"/>
      <c r="K201" s="106"/>
      <c r="L201" s="106"/>
      <c r="M201" s="106" t="s">
        <v>1037</v>
      </c>
      <c r="N201" s="106"/>
      <c r="O201" s="106"/>
      <c r="P201" s="106"/>
      <c r="Q201" s="106">
        <v>3.75</v>
      </c>
      <c r="R201" s="106"/>
      <c r="S201" s="106">
        <v>20</v>
      </c>
      <c r="T201" s="106"/>
      <c r="U201" s="106">
        <v>30</v>
      </c>
      <c r="V201" s="106"/>
      <c r="W201" s="106" t="s">
        <v>42</v>
      </c>
      <c r="X201" s="106">
        <f t="shared" si="18"/>
        <v>178.17</v>
      </c>
      <c r="Y201" s="106">
        <f t="shared" si="19"/>
        <v>53.75</v>
      </c>
      <c r="Z201" s="106">
        <f t="shared" si="20"/>
        <v>231.92</v>
      </c>
      <c r="AA201" s="106">
        <v>0</v>
      </c>
      <c r="AB201" s="106">
        <v>1</v>
      </c>
      <c r="AC201" s="106">
        <v>0</v>
      </c>
      <c r="AD201" s="106" t="s">
        <v>59</v>
      </c>
      <c r="AE201" s="106" t="s">
        <v>53</v>
      </c>
      <c r="AF201" s="106" t="s">
        <v>53</v>
      </c>
      <c r="AG201" s="126"/>
    </row>
    <row r="202" customHeight="1" spans="1:33">
      <c r="A202" s="106"/>
      <c r="B202" s="281">
        <v>14</v>
      </c>
      <c r="C202" s="106" t="s">
        <v>1038</v>
      </c>
      <c r="D202" s="106">
        <v>22451299</v>
      </c>
      <c r="E202" s="106" t="s">
        <v>71</v>
      </c>
      <c r="F202" s="106">
        <v>174.82</v>
      </c>
      <c r="G202" s="106"/>
      <c r="H202" s="106"/>
      <c r="I202" s="106"/>
      <c r="J202" s="106"/>
      <c r="K202" s="106"/>
      <c r="L202" s="106"/>
      <c r="M202" s="106"/>
      <c r="N202" s="106"/>
      <c r="O202" s="106"/>
      <c r="P202" s="106"/>
      <c r="Q202" s="106">
        <v>30</v>
      </c>
      <c r="R202" s="106"/>
      <c r="S202" s="106">
        <v>10.5</v>
      </c>
      <c r="T202" s="106"/>
      <c r="U202" s="106">
        <v>15</v>
      </c>
      <c r="V202" s="106"/>
      <c r="W202" s="106" t="s">
        <v>42</v>
      </c>
      <c r="X202" s="106">
        <f t="shared" si="18"/>
        <v>174.82</v>
      </c>
      <c r="Y202" s="106">
        <f t="shared" si="19"/>
        <v>55.5</v>
      </c>
      <c r="Z202" s="106">
        <f t="shared" si="20"/>
        <v>230.32</v>
      </c>
      <c r="AA202" s="106">
        <v>0</v>
      </c>
      <c r="AB202" s="106">
        <v>1</v>
      </c>
      <c r="AC202" s="106">
        <v>0</v>
      </c>
      <c r="AD202" s="106" t="s">
        <v>59</v>
      </c>
      <c r="AE202" s="106" t="s">
        <v>53</v>
      </c>
      <c r="AF202" s="106" t="s">
        <v>53</v>
      </c>
      <c r="AG202" s="126"/>
    </row>
    <row r="203" customHeight="1" spans="1:33">
      <c r="A203" s="106"/>
      <c r="B203" s="281">
        <v>15</v>
      </c>
      <c r="C203" s="106" t="s">
        <v>1039</v>
      </c>
      <c r="D203" s="106">
        <v>22451091</v>
      </c>
      <c r="E203" s="106" t="s">
        <v>71</v>
      </c>
      <c r="F203" s="106">
        <v>185.47</v>
      </c>
      <c r="G203" s="106"/>
      <c r="H203" s="106"/>
      <c r="I203" s="106"/>
      <c r="J203" s="106"/>
      <c r="K203" s="106"/>
      <c r="L203" s="106"/>
      <c r="M203" s="106"/>
      <c r="N203" s="286"/>
      <c r="O203" s="106"/>
      <c r="P203" s="106"/>
      <c r="Q203" s="106">
        <v>0</v>
      </c>
      <c r="R203" s="106"/>
      <c r="S203" s="106">
        <v>10</v>
      </c>
      <c r="T203" s="106">
        <v>0.5</v>
      </c>
      <c r="U203" s="106">
        <v>30</v>
      </c>
      <c r="V203" s="106"/>
      <c r="W203" s="106" t="s">
        <v>42</v>
      </c>
      <c r="X203" s="106">
        <f t="shared" si="18"/>
        <v>185.47</v>
      </c>
      <c r="Y203" s="106">
        <f t="shared" si="19"/>
        <v>40.5</v>
      </c>
      <c r="Z203" s="106">
        <f t="shared" si="20"/>
        <v>225.97</v>
      </c>
      <c r="AA203" s="106">
        <v>1</v>
      </c>
      <c r="AB203" s="106">
        <v>0</v>
      </c>
      <c r="AC203" s="106">
        <v>0</v>
      </c>
      <c r="AD203" s="106" t="s">
        <v>59</v>
      </c>
      <c r="AE203" s="106" t="s">
        <v>53</v>
      </c>
      <c r="AF203" s="106" t="s">
        <v>53</v>
      </c>
      <c r="AG203" s="126"/>
    </row>
    <row r="204" customHeight="1" spans="1:33">
      <c r="A204" s="106"/>
      <c r="B204" s="281">
        <v>16</v>
      </c>
      <c r="C204" s="106" t="s">
        <v>1040</v>
      </c>
      <c r="D204" s="106">
        <v>22451057</v>
      </c>
      <c r="E204" s="106" t="s">
        <v>71</v>
      </c>
      <c r="F204" s="106">
        <v>180.27</v>
      </c>
      <c r="G204" s="106"/>
      <c r="H204" s="106"/>
      <c r="I204" s="106"/>
      <c r="J204" s="106"/>
      <c r="K204" s="106"/>
      <c r="L204" s="106"/>
      <c r="M204" s="106"/>
      <c r="N204" s="106"/>
      <c r="O204" s="106"/>
      <c r="P204" s="106"/>
      <c r="Q204" s="106">
        <v>30</v>
      </c>
      <c r="R204" s="106"/>
      <c r="S204" s="106">
        <v>10</v>
      </c>
      <c r="T204" s="106">
        <v>0.5</v>
      </c>
      <c r="U204" s="106">
        <v>0</v>
      </c>
      <c r="V204" s="286"/>
      <c r="W204" s="106" t="s">
        <v>42</v>
      </c>
      <c r="X204" s="106">
        <f t="shared" si="18"/>
        <v>180.27</v>
      </c>
      <c r="Y204" s="106">
        <f t="shared" si="19"/>
        <v>40.5</v>
      </c>
      <c r="Z204" s="106">
        <f t="shared" si="20"/>
        <v>220.77</v>
      </c>
      <c r="AA204" s="106">
        <v>0</v>
      </c>
      <c r="AB204" s="106">
        <v>0</v>
      </c>
      <c r="AC204" s="106">
        <v>0</v>
      </c>
      <c r="AD204" s="106" t="s">
        <v>59</v>
      </c>
      <c r="AE204" s="106" t="s">
        <v>53</v>
      </c>
      <c r="AF204" s="106" t="s">
        <v>53</v>
      </c>
      <c r="AG204" s="126"/>
    </row>
    <row r="205" customHeight="1" spans="1:33">
      <c r="A205" s="106"/>
      <c r="B205" s="281">
        <v>17</v>
      </c>
      <c r="C205" s="106" t="s">
        <v>1041</v>
      </c>
      <c r="D205" s="106">
        <v>22451147</v>
      </c>
      <c r="E205" s="106" t="s">
        <v>71</v>
      </c>
      <c r="F205" s="106">
        <v>179.28</v>
      </c>
      <c r="G205" s="106"/>
      <c r="H205" s="106"/>
      <c r="I205" s="106"/>
      <c r="J205" s="106"/>
      <c r="K205" s="106"/>
      <c r="L205" s="106"/>
      <c r="M205" s="106"/>
      <c r="N205" s="106"/>
      <c r="O205" s="106"/>
      <c r="P205" s="106"/>
      <c r="Q205" s="106">
        <v>15</v>
      </c>
      <c r="R205" s="106"/>
      <c r="S205" s="106">
        <v>20</v>
      </c>
      <c r="T205" s="106">
        <v>0.5</v>
      </c>
      <c r="U205" s="106"/>
      <c r="V205" s="106"/>
      <c r="W205" s="106" t="s">
        <v>42</v>
      </c>
      <c r="X205" s="106">
        <f t="shared" si="18"/>
        <v>179.28</v>
      </c>
      <c r="Y205" s="106">
        <f t="shared" si="19"/>
        <v>35.5</v>
      </c>
      <c r="Z205" s="106">
        <f t="shared" si="20"/>
        <v>214.78</v>
      </c>
      <c r="AA205" s="106">
        <v>0</v>
      </c>
      <c r="AB205" s="106">
        <v>0</v>
      </c>
      <c r="AC205" s="106">
        <v>0</v>
      </c>
      <c r="AD205" s="106" t="s">
        <v>59</v>
      </c>
      <c r="AE205" s="106" t="s">
        <v>53</v>
      </c>
      <c r="AF205" s="106" t="s">
        <v>53</v>
      </c>
      <c r="AG205" s="126"/>
    </row>
    <row r="206" customHeight="1" spans="1:33">
      <c r="A206" s="106"/>
      <c r="B206" s="281">
        <v>18</v>
      </c>
      <c r="C206" s="106" t="s">
        <v>1042</v>
      </c>
      <c r="D206" s="106">
        <v>22451021</v>
      </c>
      <c r="E206" s="106" t="s">
        <v>78</v>
      </c>
      <c r="F206" s="106">
        <v>185.83</v>
      </c>
      <c r="G206" s="106"/>
      <c r="H206" s="106"/>
      <c r="I206" s="106"/>
      <c r="J206" s="106"/>
      <c r="K206" s="106"/>
      <c r="L206" s="106"/>
      <c r="M206" s="106"/>
      <c r="N206" s="286"/>
      <c r="O206" s="106"/>
      <c r="P206" s="106"/>
      <c r="Q206" s="106">
        <v>3.75</v>
      </c>
      <c r="R206" s="106"/>
      <c r="S206" s="106">
        <v>10</v>
      </c>
      <c r="T206" s="106">
        <v>0.5</v>
      </c>
      <c r="U206" s="106">
        <v>12</v>
      </c>
      <c r="V206" s="106"/>
      <c r="W206" s="106" t="s">
        <v>42</v>
      </c>
      <c r="X206" s="106">
        <f t="shared" si="18"/>
        <v>185.83</v>
      </c>
      <c r="Y206" s="106">
        <f t="shared" si="19"/>
        <v>26.25</v>
      </c>
      <c r="Z206" s="106">
        <f t="shared" si="20"/>
        <v>212.08</v>
      </c>
      <c r="AA206" s="106">
        <v>1</v>
      </c>
      <c r="AB206" s="106">
        <v>0</v>
      </c>
      <c r="AC206" s="106">
        <v>0</v>
      </c>
      <c r="AD206" s="106" t="s">
        <v>59</v>
      </c>
      <c r="AE206" s="106" t="s">
        <v>53</v>
      </c>
      <c r="AF206" s="106" t="s">
        <v>53</v>
      </c>
      <c r="AG206" s="126"/>
    </row>
    <row r="207" ht="84" customHeight="1" spans="1:33">
      <c r="A207" s="106"/>
      <c r="B207" s="281">
        <v>19</v>
      </c>
      <c r="C207" s="106" t="s">
        <v>1043</v>
      </c>
      <c r="D207" s="106">
        <v>22451254</v>
      </c>
      <c r="E207" s="106" t="s">
        <v>71</v>
      </c>
      <c r="F207" s="106">
        <v>183.77</v>
      </c>
      <c r="G207" s="106"/>
      <c r="H207" s="106"/>
      <c r="I207" s="106"/>
      <c r="J207" s="106"/>
      <c r="K207" s="106"/>
      <c r="L207" s="106"/>
      <c r="M207" s="106"/>
      <c r="N207" s="106"/>
      <c r="O207" s="106"/>
      <c r="P207" s="106" t="s">
        <v>1044</v>
      </c>
      <c r="Q207" s="106">
        <v>16.25</v>
      </c>
      <c r="R207" s="106"/>
      <c r="S207" s="106">
        <v>10.5</v>
      </c>
      <c r="T207" s="106"/>
      <c r="U207" s="106">
        <v>0</v>
      </c>
      <c r="V207" s="106">
        <v>0</v>
      </c>
      <c r="W207" s="106" t="s">
        <v>42</v>
      </c>
      <c r="X207" s="106">
        <f t="shared" si="18"/>
        <v>183.77</v>
      </c>
      <c r="Y207" s="106">
        <f t="shared" si="19"/>
        <v>26.75</v>
      </c>
      <c r="Z207" s="106">
        <f t="shared" si="20"/>
        <v>210.52</v>
      </c>
      <c r="AA207" s="106">
        <v>0</v>
      </c>
      <c r="AB207" s="106">
        <v>0</v>
      </c>
      <c r="AC207" s="106">
        <v>0</v>
      </c>
      <c r="AD207" s="106" t="s">
        <v>59</v>
      </c>
      <c r="AE207" s="106" t="s">
        <v>53</v>
      </c>
      <c r="AF207" s="106" t="s">
        <v>53</v>
      </c>
      <c r="AG207" s="126"/>
    </row>
    <row r="208" customHeight="1" spans="1:33">
      <c r="A208" s="106"/>
      <c r="B208" s="281">
        <v>20</v>
      </c>
      <c r="C208" s="106" t="s">
        <v>1045</v>
      </c>
      <c r="D208" s="106">
        <v>22451145</v>
      </c>
      <c r="E208" s="106" t="s">
        <v>71</v>
      </c>
      <c r="F208" s="106">
        <v>177.34</v>
      </c>
      <c r="G208" s="106"/>
      <c r="H208" s="106"/>
      <c r="I208" s="106"/>
      <c r="J208" s="106"/>
      <c r="K208" s="106"/>
      <c r="L208" s="106"/>
      <c r="M208" s="106"/>
      <c r="N208" s="106"/>
      <c r="O208" s="106"/>
      <c r="P208" s="106"/>
      <c r="Q208" s="106">
        <v>3.75</v>
      </c>
      <c r="R208" s="106"/>
      <c r="S208" s="106">
        <v>10</v>
      </c>
      <c r="T208" s="106">
        <v>0.5</v>
      </c>
      <c r="U208" s="106">
        <v>15</v>
      </c>
      <c r="V208" s="286"/>
      <c r="W208" s="106" t="s">
        <v>42</v>
      </c>
      <c r="X208" s="106">
        <f t="shared" si="18"/>
        <v>177.34</v>
      </c>
      <c r="Y208" s="106">
        <f t="shared" si="19"/>
        <v>29.25</v>
      </c>
      <c r="Z208" s="106">
        <f t="shared" si="20"/>
        <v>206.59</v>
      </c>
      <c r="AA208" s="106">
        <v>0</v>
      </c>
      <c r="AB208" s="106">
        <v>0</v>
      </c>
      <c r="AC208" s="106">
        <v>0</v>
      </c>
      <c r="AD208" s="106" t="s">
        <v>59</v>
      </c>
      <c r="AE208" s="106" t="s">
        <v>53</v>
      </c>
      <c r="AF208" s="106" t="s">
        <v>53</v>
      </c>
      <c r="AG208" s="126"/>
    </row>
    <row r="209" customHeight="1" spans="1:33">
      <c r="A209" s="106"/>
      <c r="B209" s="281">
        <v>21</v>
      </c>
      <c r="C209" s="106" t="s">
        <v>1046</v>
      </c>
      <c r="D209" s="106">
        <v>22451300</v>
      </c>
      <c r="E209" s="106" t="s">
        <v>71</v>
      </c>
      <c r="F209" s="106">
        <v>182.5</v>
      </c>
      <c r="G209" s="106"/>
      <c r="H209" s="106"/>
      <c r="I209" s="106"/>
      <c r="J209" s="106"/>
      <c r="K209" s="106"/>
      <c r="L209" s="106"/>
      <c r="M209" s="106"/>
      <c r="N209" s="106"/>
      <c r="O209" s="106"/>
      <c r="P209" s="106"/>
      <c r="Q209" s="106">
        <v>5</v>
      </c>
      <c r="R209" s="106"/>
      <c r="S209" s="106">
        <v>10.5</v>
      </c>
      <c r="T209" s="106"/>
      <c r="U209" s="106">
        <v>7.5</v>
      </c>
      <c r="V209" s="106"/>
      <c r="W209" s="106" t="s">
        <v>42</v>
      </c>
      <c r="X209" s="106">
        <f t="shared" si="18"/>
        <v>182.5</v>
      </c>
      <c r="Y209" s="106">
        <f t="shared" si="19"/>
        <v>23</v>
      </c>
      <c r="Z209" s="106">
        <f t="shared" si="20"/>
        <v>205.5</v>
      </c>
      <c r="AA209" s="106">
        <v>0</v>
      </c>
      <c r="AB209" s="106">
        <v>0</v>
      </c>
      <c r="AC209" s="106">
        <v>0</v>
      </c>
      <c r="AD209" s="106" t="s">
        <v>59</v>
      </c>
      <c r="AE209" s="106" t="s">
        <v>53</v>
      </c>
      <c r="AF209" s="106" t="s">
        <v>53</v>
      </c>
      <c r="AG209" s="126"/>
    </row>
    <row r="210" customHeight="1" spans="1:33">
      <c r="A210" s="106"/>
      <c r="B210" s="281">
        <v>22</v>
      </c>
      <c r="C210" s="106" t="s">
        <v>1047</v>
      </c>
      <c r="D210" s="106">
        <v>22451013</v>
      </c>
      <c r="E210" s="106" t="s">
        <v>78</v>
      </c>
      <c r="F210" s="106">
        <v>179.34</v>
      </c>
      <c r="G210" s="106"/>
      <c r="H210" s="106"/>
      <c r="I210" s="106"/>
      <c r="J210" s="106"/>
      <c r="K210" s="106"/>
      <c r="L210" s="106"/>
      <c r="M210" s="106"/>
      <c r="N210" s="106"/>
      <c r="O210" s="106"/>
      <c r="P210" s="106"/>
      <c r="Q210" s="106">
        <v>15</v>
      </c>
      <c r="R210" s="106"/>
      <c r="S210" s="106">
        <v>10.5</v>
      </c>
      <c r="T210" s="106"/>
      <c r="U210" s="106">
        <v>0</v>
      </c>
      <c r="V210" s="106"/>
      <c r="W210" s="106" t="s">
        <v>42</v>
      </c>
      <c r="X210" s="106">
        <f t="shared" si="18"/>
        <v>179.34</v>
      </c>
      <c r="Y210" s="106">
        <f t="shared" si="19"/>
        <v>25.5</v>
      </c>
      <c r="Z210" s="106">
        <f t="shared" si="20"/>
        <v>204.84</v>
      </c>
      <c r="AA210" s="106">
        <v>0</v>
      </c>
      <c r="AB210" s="106">
        <v>0</v>
      </c>
      <c r="AC210" s="106">
        <v>0</v>
      </c>
      <c r="AD210" s="106" t="s">
        <v>59</v>
      </c>
      <c r="AE210" s="106" t="s">
        <v>53</v>
      </c>
      <c r="AF210" s="106" t="s">
        <v>53</v>
      </c>
      <c r="AG210" s="126"/>
    </row>
    <row r="211" customHeight="1" spans="1:33">
      <c r="A211" s="106"/>
      <c r="B211" s="281">
        <v>23</v>
      </c>
      <c r="C211" s="106" t="s">
        <v>1048</v>
      </c>
      <c r="D211" s="106">
        <v>22451197</v>
      </c>
      <c r="E211" s="106" t="s">
        <v>78</v>
      </c>
      <c r="F211" s="106">
        <v>172.93</v>
      </c>
      <c r="G211" s="106"/>
      <c r="H211" s="106"/>
      <c r="I211" s="106"/>
      <c r="J211" s="106"/>
      <c r="K211" s="106"/>
      <c r="L211" s="106"/>
      <c r="M211" s="106"/>
      <c r="N211" s="106"/>
      <c r="O211" s="106"/>
      <c r="P211" s="106"/>
      <c r="Q211" s="106">
        <v>30</v>
      </c>
      <c r="R211" s="106"/>
      <c r="S211" s="106">
        <v>0</v>
      </c>
      <c r="T211" s="106"/>
      <c r="U211" s="106">
        <v>0</v>
      </c>
      <c r="V211" s="106"/>
      <c r="W211" s="106" t="s">
        <v>42</v>
      </c>
      <c r="X211" s="106">
        <f t="shared" si="18"/>
        <v>172.93</v>
      </c>
      <c r="Y211" s="106">
        <f t="shared" si="19"/>
        <v>30</v>
      </c>
      <c r="Z211" s="106">
        <f t="shared" si="20"/>
        <v>202.93</v>
      </c>
      <c r="AA211" s="106">
        <v>0</v>
      </c>
      <c r="AB211" s="106">
        <v>0</v>
      </c>
      <c r="AC211" s="106">
        <v>0</v>
      </c>
      <c r="AD211" s="106" t="s">
        <v>59</v>
      </c>
      <c r="AE211" s="106" t="s">
        <v>53</v>
      </c>
      <c r="AF211" s="106" t="s">
        <v>53</v>
      </c>
      <c r="AG211" s="126"/>
    </row>
    <row r="212" customHeight="1" spans="1:33">
      <c r="A212" s="106"/>
      <c r="B212" s="281">
        <v>24</v>
      </c>
      <c r="C212" s="106" t="s">
        <v>1049</v>
      </c>
      <c r="D212" s="106">
        <v>22451223</v>
      </c>
      <c r="E212" s="106" t="s">
        <v>71</v>
      </c>
      <c r="F212" s="106">
        <v>167.32</v>
      </c>
      <c r="G212" s="106"/>
      <c r="H212" s="106"/>
      <c r="I212" s="106"/>
      <c r="J212" s="106"/>
      <c r="K212" s="106"/>
      <c r="L212" s="106"/>
      <c r="M212" s="106"/>
      <c r="N212" s="286"/>
      <c r="O212" s="106"/>
      <c r="P212" s="106"/>
      <c r="Q212" s="106">
        <v>20</v>
      </c>
      <c r="R212" s="106"/>
      <c r="S212" s="106">
        <v>10.5</v>
      </c>
      <c r="T212" s="106"/>
      <c r="U212" s="106">
        <v>0</v>
      </c>
      <c r="V212" s="106"/>
      <c r="W212" s="106" t="s">
        <v>42</v>
      </c>
      <c r="X212" s="106">
        <f t="shared" si="18"/>
        <v>167.32</v>
      </c>
      <c r="Y212" s="106">
        <f t="shared" si="19"/>
        <v>30.5</v>
      </c>
      <c r="Z212" s="106">
        <f t="shared" si="20"/>
        <v>197.82</v>
      </c>
      <c r="AA212" s="106">
        <v>0</v>
      </c>
      <c r="AB212" s="106">
        <v>0</v>
      </c>
      <c r="AC212" s="106">
        <v>0</v>
      </c>
      <c r="AD212" s="106" t="s">
        <v>59</v>
      </c>
      <c r="AE212" s="106" t="s">
        <v>53</v>
      </c>
      <c r="AF212" s="106" t="s">
        <v>53</v>
      </c>
      <c r="AG212" s="126"/>
    </row>
    <row r="213" customHeight="1" spans="1:33">
      <c r="A213" s="106"/>
      <c r="B213" s="281">
        <v>25</v>
      </c>
      <c r="C213" s="106" t="s">
        <v>1050</v>
      </c>
      <c r="D213" s="106">
        <v>22451258</v>
      </c>
      <c r="E213" s="106" t="s">
        <v>71</v>
      </c>
      <c r="F213" s="106">
        <v>173.4</v>
      </c>
      <c r="G213" s="106"/>
      <c r="H213" s="106"/>
      <c r="I213" s="106"/>
      <c r="J213" s="106"/>
      <c r="K213" s="106"/>
      <c r="L213" s="106"/>
      <c r="M213" s="106"/>
      <c r="N213" s="106"/>
      <c r="O213" s="106"/>
      <c r="P213" s="106"/>
      <c r="Q213" s="106">
        <v>0</v>
      </c>
      <c r="R213" s="106"/>
      <c r="S213" s="106">
        <v>20</v>
      </c>
      <c r="T213" s="106">
        <v>0.5</v>
      </c>
      <c r="U213" s="106">
        <v>0</v>
      </c>
      <c r="V213" s="106"/>
      <c r="W213" s="106" t="s">
        <v>42</v>
      </c>
      <c r="X213" s="106">
        <f t="shared" si="18"/>
        <v>173.4</v>
      </c>
      <c r="Y213" s="106">
        <f t="shared" si="19"/>
        <v>20.5</v>
      </c>
      <c r="Z213" s="106">
        <f t="shared" si="20"/>
        <v>193.9</v>
      </c>
      <c r="AA213" s="106">
        <v>0</v>
      </c>
      <c r="AB213" s="106">
        <v>0</v>
      </c>
      <c r="AC213" s="106">
        <v>0</v>
      </c>
      <c r="AD213" s="106" t="s">
        <v>59</v>
      </c>
      <c r="AE213" s="106" t="s">
        <v>53</v>
      </c>
      <c r="AF213" s="106" t="s">
        <v>53</v>
      </c>
      <c r="AG213" s="126"/>
    </row>
    <row r="214" customHeight="1" spans="1:33">
      <c r="A214" s="106"/>
      <c r="B214" s="281">
        <v>26</v>
      </c>
      <c r="C214" s="106" t="s">
        <v>1051</v>
      </c>
      <c r="D214" s="106">
        <v>22451345</v>
      </c>
      <c r="E214" s="106" t="s">
        <v>71</v>
      </c>
      <c r="F214" s="106">
        <v>172.85</v>
      </c>
      <c r="G214" s="106"/>
      <c r="H214" s="106"/>
      <c r="I214" s="106"/>
      <c r="J214" s="106"/>
      <c r="K214" s="106"/>
      <c r="L214" s="106"/>
      <c r="M214" s="106"/>
      <c r="N214" s="106"/>
      <c r="O214" s="106"/>
      <c r="P214" s="106"/>
      <c r="Q214" s="106">
        <v>10</v>
      </c>
      <c r="R214" s="106"/>
      <c r="S214" s="106">
        <v>10</v>
      </c>
      <c r="T214" s="106"/>
      <c r="U214" s="106">
        <v>0</v>
      </c>
      <c r="V214" s="106"/>
      <c r="W214" s="106" t="s">
        <v>42</v>
      </c>
      <c r="X214" s="106">
        <v>172.85</v>
      </c>
      <c r="Y214" s="106">
        <v>20</v>
      </c>
      <c r="Z214" s="106">
        <v>192.85</v>
      </c>
      <c r="AA214" s="106">
        <v>0</v>
      </c>
      <c r="AB214" s="106">
        <v>0</v>
      </c>
      <c r="AC214" s="106">
        <v>0</v>
      </c>
      <c r="AD214" s="106" t="s">
        <v>59</v>
      </c>
      <c r="AE214" s="106" t="s">
        <v>53</v>
      </c>
      <c r="AF214" s="106" t="s">
        <v>53</v>
      </c>
      <c r="AG214" s="126"/>
    </row>
    <row r="215" ht="24" customHeight="1" spans="1:33">
      <c r="A215" s="106"/>
      <c r="B215" s="281">
        <v>27</v>
      </c>
      <c r="C215" s="106" t="s">
        <v>1052</v>
      </c>
      <c r="D215" s="106">
        <v>22451237</v>
      </c>
      <c r="E215" s="106" t="s">
        <v>78</v>
      </c>
      <c r="F215" s="106">
        <v>177.18</v>
      </c>
      <c r="G215" s="106">
        <v>15</v>
      </c>
      <c r="H215" s="106" t="s">
        <v>241</v>
      </c>
      <c r="I215" s="106"/>
      <c r="J215" s="106"/>
      <c r="K215" s="106"/>
      <c r="L215" s="106"/>
      <c r="M215" s="106"/>
      <c r="N215" s="106" t="s">
        <v>134</v>
      </c>
      <c r="O215" s="106"/>
      <c r="P215" s="106"/>
      <c r="Q215" s="106">
        <v>0</v>
      </c>
      <c r="R215" s="106"/>
      <c r="S215" s="106">
        <v>0</v>
      </c>
      <c r="T215" s="106"/>
      <c r="U215" s="106">
        <v>0</v>
      </c>
      <c r="V215" s="106"/>
      <c r="W215" s="106" t="s">
        <v>42</v>
      </c>
      <c r="X215" s="106">
        <f>F215+G215</f>
        <v>192.18</v>
      </c>
      <c r="Y215" s="106">
        <f>Q215+R215+S215+T215+U215+V215</f>
        <v>0</v>
      </c>
      <c r="Z215" s="106">
        <f>X215+Y215</f>
        <v>192.18</v>
      </c>
      <c r="AA215" s="106">
        <v>1</v>
      </c>
      <c r="AB215" s="106">
        <v>0</v>
      </c>
      <c r="AC215" s="106">
        <v>0</v>
      </c>
      <c r="AD215" s="106" t="s">
        <v>59</v>
      </c>
      <c r="AE215" s="106" t="s">
        <v>53</v>
      </c>
      <c r="AF215" s="106" t="s">
        <v>53</v>
      </c>
      <c r="AG215" s="126"/>
    </row>
    <row r="216" customHeight="1" spans="1:33">
      <c r="A216" s="106"/>
      <c r="B216" s="281">
        <v>28</v>
      </c>
      <c r="C216" s="106" t="s">
        <v>1053</v>
      </c>
      <c r="D216" s="106">
        <v>22451151</v>
      </c>
      <c r="E216" s="106" t="s">
        <v>71</v>
      </c>
      <c r="F216" s="106">
        <v>170.68</v>
      </c>
      <c r="G216" s="106"/>
      <c r="H216" s="106"/>
      <c r="I216" s="106"/>
      <c r="J216" s="106"/>
      <c r="K216" s="106"/>
      <c r="L216" s="106"/>
      <c r="M216" s="106"/>
      <c r="N216" s="106"/>
      <c r="O216" s="106"/>
      <c r="P216" s="106"/>
      <c r="Q216" s="106">
        <v>3.75</v>
      </c>
      <c r="R216" s="106"/>
      <c r="S216" s="106">
        <v>10.5</v>
      </c>
      <c r="T216" s="106">
        <v>1</v>
      </c>
      <c r="U216" s="106">
        <v>0</v>
      </c>
      <c r="V216" s="106">
        <v>2</v>
      </c>
      <c r="W216" s="106" t="s">
        <v>42</v>
      </c>
      <c r="X216" s="106">
        <f>F216+G216</f>
        <v>170.68</v>
      </c>
      <c r="Y216" s="106">
        <f>Q216+R216+S216+T216+U216+V216</f>
        <v>17.25</v>
      </c>
      <c r="Z216" s="106">
        <f>X216+Y216</f>
        <v>187.93</v>
      </c>
      <c r="AA216" s="106">
        <v>0</v>
      </c>
      <c r="AB216" s="106">
        <v>0</v>
      </c>
      <c r="AC216" s="106">
        <v>0</v>
      </c>
      <c r="AD216" s="106" t="s">
        <v>59</v>
      </c>
      <c r="AE216" s="106" t="s">
        <v>53</v>
      </c>
      <c r="AF216" s="106" t="s">
        <v>53</v>
      </c>
      <c r="AG216" s="126"/>
    </row>
    <row r="217" customHeight="1" spans="1:33">
      <c r="A217" s="106"/>
      <c r="B217" s="281">
        <v>29</v>
      </c>
      <c r="C217" s="106" t="s">
        <v>1054</v>
      </c>
      <c r="D217" s="106">
        <v>22451214</v>
      </c>
      <c r="E217" s="106" t="s">
        <v>71</v>
      </c>
      <c r="F217" s="106">
        <v>182.41</v>
      </c>
      <c r="G217" s="106"/>
      <c r="H217" s="106"/>
      <c r="I217" s="106"/>
      <c r="J217" s="106"/>
      <c r="K217" s="106"/>
      <c r="L217" s="106"/>
      <c r="M217" s="106"/>
      <c r="N217" s="106"/>
      <c r="O217" s="106"/>
      <c r="P217" s="106"/>
      <c r="Q217" s="106">
        <v>0</v>
      </c>
      <c r="R217" s="106"/>
      <c r="S217" s="106">
        <v>0</v>
      </c>
      <c r="T217" s="106"/>
      <c r="U217" s="106">
        <v>0</v>
      </c>
      <c r="V217" s="106"/>
      <c r="W217" s="106" t="s">
        <v>42</v>
      </c>
      <c r="X217" s="106">
        <f>F217+G217</f>
        <v>182.41</v>
      </c>
      <c r="Y217" s="106">
        <f>Q217+R217+S217+T217+U217+V217</f>
        <v>0</v>
      </c>
      <c r="Z217" s="106">
        <f>X217+Y217</f>
        <v>182.41</v>
      </c>
      <c r="AA217" s="106">
        <v>0</v>
      </c>
      <c r="AB217" s="106">
        <v>0</v>
      </c>
      <c r="AC217" s="106">
        <v>0</v>
      </c>
      <c r="AD217" s="106" t="s">
        <v>59</v>
      </c>
      <c r="AE217" s="106" t="s">
        <v>53</v>
      </c>
      <c r="AF217" s="106" t="s">
        <v>53</v>
      </c>
      <c r="AG217" s="126"/>
    </row>
    <row r="218" customHeight="1" spans="1:33">
      <c r="A218" s="106"/>
      <c r="B218" s="281">
        <v>30</v>
      </c>
      <c r="C218" s="106" t="s">
        <v>1055</v>
      </c>
      <c r="D218" s="106">
        <v>22451268</v>
      </c>
      <c r="E218" s="106" t="s">
        <v>78</v>
      </c>
      <c r="F218" s="106">
        <v>174.35</v>
      </c>
      <c r="G218" s="106"/>
      <c r="H218" s="106"/>
      <c r="I218" s="106"/>
      <c r="J218" s="106"/>
      <c r="K218" s="106"/>
      <c r="L218" s="106"/>
      <c r="M218" s="106"/>
      <c r="N218" s="106"/>
      <c r="O218" s="106"/>
      <c r="P218" s="106"/>
      <c r="Q218" s="106">
        <v>0</v>
      </c>
      <c r="R218" s="106"/>
      <c r="S218" s="106">
        <v>0</v>
      </c>
      <c r="T218" s="106"/>
      <c r="U218" s="106">
        <v>0</v>
      </c>
      <c r="V218" s="106"/>
      <c r="W218" s="106" t="s">
        <v>42</v>
      </c>
      <c r="X218" s="106">
        <f>F218+G218</f>
        <v>174.35</v>
      </c>
      <c r="Y218" s="106">
        <f>Q218+R218+S218+T218+U218+V218</f>
        <v>0</v>
      </c>
      <c r="Z218" s="106">
        <f>X218+Y218</f>
        <v>174.35</v>
      </c>
      <c r="AA218" s="106">
        <v>0</v>
      </c>
      <c r="AB218" s="106">
        <v>0</v>
      </c>
      <c r="AC218" s="106">
        <v>0</v>
      </c>
      <c r="AD218" s="106" t="s">
        <v>59</v>
      </c>
      <c r="AE218" s="106" t="s">
        <v>53</v>
      </c>
      <c r="AF218" s="106" t="s">
        <v>53</v>
      </c>
      <c r="AG218" s="126"/>
    </row>
    <row r="219" s="270" customFormat="1" ht="48" customHeight="1" spans="1:33">
      <c r="A219" s="277" t="s">
        <v>1056</v>
      </c>
      <c r="B219" s="278">
        <v>1</v>
      </c>
      <c r="C219" s="277" t="s">
        <v>1057</v>
      </c>
      <c r="D219" s="277">
        <v>22451076</v>
      </c>
      <c r="E219" s="277" t="s">
        <v>71</v>
      </c>
      <c r="F219" s="277">
        <v>187.4</v>
      </c>
      <c r="G219" s="277"/>
      <c r="H219" s="277"/>
      <c r="I219" s="277"/>
      <c r="J219" s="277"/>
      <c r="K219" s="277"/>
      <c r="L219" s="277"/>
      <c r="M219" s="277" t="s">
        <v>1058</v>
      </c>
      <c r="N219" s="277"/>
      <c r="O219" s="277"/>
      <c r="P219" s="277"/>
      <c r="Q219" s="277">
        <v>30</v>
      </c>
      <c r="R219" s="277">
        <v>0</v>
      </c>
      <c r="S219" s="277">
        <v>20</v>
      </c>
      <c r="T219" s="277">
        <v>0.5</v>
      </c>
      <c r="U219" s="277">
        <v>30</v>
      </c>
      <c r="V219" s="277" t="s">
        <v>1059</v>
      </c>
      <c r="W219" s="277" t="s">
        <v>42</v>
      </c>
      <c r="X219" s="277">
        <v>187.4</v>
      </c>
      <c r="Y219" s="277">
        <v>83.5</v>
      </c>
      <c r="Z219" s="277">
        <v>270.9</v>
      </c>
      <c r="AA219" s="277" t="s">
        <v>43</v>
      </c>
      <c r="AB219" s="277" t="s">
        <v>43</v>
      </c>
      <c r="AC219" s="277" t="s">
        <v>43</v>
      </c>
      <c r="AD219" s="277" t="s">
        <v>42</v>
      </c>
      <c r="AE219" s="277" t="s">
        <v>43</v>
      </c>
      <c r="AF219" s="277" t="s">
        <v>43</v>
      </c>
      <c r="AG219" s="279"/>
    </row>
    <row r="220" s="270" customFormat="1" ht="84" customHeight="1" spans="1:33">
      <c r="A220" s="277"/>
      <c r="B220" s="278">
        <v>2</v>
      </c>
      <c r="C220" s="277" t="s">
        <v>1060</v>
      </c>
      <c r="D220" s="277">
        <v>22451142</v>
      </c>
      <c r="E220" s="277" t="s">
        <v>63</v>
      </c>
      <c r="F220" s="277">
        <v>181.29</v>
      </c>
      <c r="G220" s="277"/>
      <c r="H220" s="277"/>
      <c r="I220" s="277"/>
      <c r="J220" s="277"/>
      <c r="K220" s="277"/>
      <c r="L220" s="277"/>
      <c r="M220" s="277"/>
      <c r="N220" s="277"/>
      <c r="O220" s="277"/>
      <c r="P220" s="277"/>
      <c r="Q220" s="277">
        <v>30</v>
      </c>
      <c r="R220" s="277">
        <v>0</v>
      </c>
      <c r="S220" s="277">
        <v>20</v>
      </c>
      <c r="T220" s="277">
        <v>0.5</v>
      </c>
      <c r="U220" s="277">
        <v>30</v>
      </c>
      <c r="V220" s="277" t="s">
        <v>1061</v>
      </c>
      <c r="W220" s="277" t="s">
        <v>42</v>
      </c>
      <c r="X220" s="277">
        <v>181.29</v>
      </c>
      <c r="Y220" s="277">
        <v>85.5</v>
      </c>
      <c r="Z220" s="277">
        <v>266.79</v>
      </c>
      <c r="AA220" s="277" t="s">
        <v>43</v>
      </c>
      <c r="AB220" s="277" t="s">
        <v>43</v>
      </c>
      <c r="AC220" s="277" t="s">
        <v>43</v>
      </c>
      <c r="AD220" s="277" t="s">
        <v>42</v>
      </c>
      <c r="AE220" s="277" t="s">
        <v>43</v>
      </c>
      <c r="AF220" s="277" t="s">
        <v>43</v>
      </c>
      <c r="AG220" s="279"/>
    </row>
    <row r="221" ht="72" customHeight="1" spans="1:33">
      <c r="A221" s="106"/>
      <c r="B221" s="281">
        <v>3</v>
      </c>
      <c r="C221" s="106" t="s">
        <v>1062</v>
      </c>
      <c r="D221" s="106">
        <v>22451206</v>
      </c>
      <c r="E221" s="106" t="s">
        <v>78</v>
      </c>
      <c r="F221" s="106">
        <v>182.25</v>
      </c>
      <c r="G221" s="106"/>
      <c r="H221" s="106"/>
      <c r="I221" s="106"/>
      <c r="J221" s="106"/>
      <c r="K221" s="106"/>
      <c r="L221" s="106"/>
      <c r="M221" s="106"/>
      <c r="N221" s="106"/>
      <c r="O221" s="106"/>
      <c r="P221" s="106"/>
      <c r="Q221" s="106">
        <v>30</v>
      </c>
      <c r="R221" s="106">
        <v>0</v>
      </c>
      <c r="S221" s="106">
        <v>20</v>
      </c>
      <c r="T221" s="106">
        <v>0.5</v>
      </c>
      <c r="U221" s="106">
        <v>29.58</v>
      </c>
      <c r="V221" s="106" t="s">
        <v>1063</v>
      </c>
      <c r="W221" s="106" t="s">
        <v>42</v>
      </c>
      <c r="X221" s="106">
        <v>182.25</v>
      </c>
      <c r="Y221" s="106">
        <v>84.08</v>
      </c>
      <c r="Z221" s="106">
        <v>266.33</v>
      </c>
      <c r="AA221" s="106" t="s">
        <v>43</v>
      </c>
      <c r="AB221" s="106" t="s">
        <v>43</v>
      </c>
      <c r="AC221" s="106" t="s">
        <v>43</v>
      </c>
      <c r="AD221" s="106" t="s">
        <v>42</v>
      </c>
      <c r="AE221" s="106" t="s">
        <v>43</v>
      </c>
      <c r="AF221" s="106" t="s">
        <v>43</v>
      </c>
      <c r="AG221" s="126"/>
    </row>
    <row r="222" ht="36" customHeight="1" spans="1:33">
      <c r="A222" s="106"/>
      <c r="B222" s="281">
        <v>4</v>
      </c>
      <c r="C222" s="106" t="s">
        <v>1064</v>
      </c>
      <c r="D222" s="106">
        <v>22451050</v>
      </c>
      <c r="E222" s="106" t="s">
        <v>71</v>
      </c>
      <c r="F222" s="106">
        <v>181.1</v>
      </c>
      <c r="G222" s="106"/>
      <c r="H222" s="106"/>
      <c r="I222" s="106"/>
      <c r="J222" s="106"/>
      <c r="K222" s="106"/>
      <c r="L222" s="106"/>
      <c r="M222" s="106"/>
      <c r="N222" s="106"/>
      <c r="O222" s="106"/>
      <c r="P222" s="106"/>
      <c r="Q222" s="106">
        <v>30</v>
      </c>
      <c r="R222" s="106">
        <v>0</v>
      </c>
      <c r="S222" s="106">
        <v>20</v>
      </c>
      <c r="T222" s="106">
        <v>0.5</v>
      </c>
      <c r="U222" s="106">
        <v>29</v>
      </c>
      <c r="V222" s="106" t="s">
        <v>1065</v>
      </c>
      <c r="W222" s="106" t="s">
        <v>42</v>
      </c>
      <c r="X222" s="106">
        <v>181.1</v>
      </c>
      <c r="Y222" s="106">
        <v>83.5</v>
      </c>
      <c r="Z222" s="106">
        <v>264.6</v>
      </c>
      <c r="AA222" s="106" t="s">
        <v>43</v>
      </c>
      <c r="AB222" s="106" t="s">
        <v>43</v>
      </c>
      <c r="AC222" s="106" t="s">
        <v>43</v>
      </c>
      <c r="AD222" s="106" t="s">
        <v>42</v>
      </c>
      <c r="AE222" s="106" t="s">
        <v>43</v>
      </c>
      <c r="AF222" s="106" t="s">
        <v>43</v>
      </c>
      <c r="AG222" s="126"/>
    </row>
    <row r="223" customHeight="1" spans="1:33">
      <c r="A223" s="106"/>
      <c r="B223" s="281">
        <v>5</v>
      </c>
      <c r="C223" s="106" t="s">
        <v>1066</v>
      </c>
      <c r="D223" s="106" t="s">
        <v>1067</v>
      </c>
      <c r="E223" s="106" t="s">
        <v>71</v>
      </c>
      <c r="F223" s="106">
        <v>181.83</v>
      </c>
      <c r="G223" s="106"/>
      <c r="H223" s="106"/>
      <c r="I223" s="106"/>
      <c r="J223" s="106"/>
      <c r="K223" s="106"/>
      <c r="L223" s="106"/>
      <c r="M223" s="106"/>
      <c r="N223" s="106"/>
      <c r="O223" s="106"/>
      <c r="P223" s="106"/>
      <c r="Q223" s="106">
        <v>30</v>
      </c>
      <c r="R223" s="106">
        <v>0</v>
      </c>
      <c r="S223" s="106">
        <v>20</v>
      </c>
      <c r="T223" s="106">
        <v>0.5</v>
      </c>
      <c r="U223" s="106">
        <v>30</v>
      </c>
      <c r="V223" s="106"/>
      <c r="W223" s="106" t="s">
        <v>42</v>
      </c>
      <c r="X223" s="106">
        <v>181.83</v>
      </c>
      <c r="Y223" s="106">
        <v>80.5</v>
      </c>
      <c r="Z223" s="106">
        <v>262.33</v>
      </c>
      <c r="AA223" s="106" t="s">
        <v>43</v>
      </c>
      <c r="AB223" s="106" t="s">
        <v>43</v>
      </c>
      <c r="AC223" s="106" t="s">
        <v>43</v>
      </c>
      <c r="AD223" s="106" t="s">
        <v>42</v>
      </c>
      <c r="AE223" s="106" t="s">
        <v>43</v>
      </c>
      <c r="AF223" s="106" t="s">
        <v>43</v>
      </c>
      <c r="AG223" s="126"/>
    </row>
    <row r="224" customHeight="1" spans="1:33">
      <c r="A224" s="106"/>
      <c r="B224" s="281">
        <v>6</v>
      </c>
      <c r="C224" s="106" t="s">
        <v>1068</v>
      </c>
      <c r="D224" s="106">
        <v>22451255</v>
      </c>
      <c r="E224" s="106" t="s">
        <v>71</v>
      </c>
      <c r="F224" s="106">
        <v>181.04</v>
      </c>
      <c r="G224" s="106"/>
      <c r="H224" s="106"/>
      <c r="I224" s="106"/>
      <c r="J224" s="106"/>
      <c r="K224" s="106"/>
      <c r="L224" s="106"/>
      <c r="M224" s="106"/>
      <c r="N224" s="106"/>
      <c r="O224" s="106"/>
      <c r="P224" s="106"/>
      <c r="Q224" s="106">
        <v>30</v>
      </c>
      <c r="R224" s="106">
        <v>0</v>
      </c>
      <c r="S224" s="106">
        <v>20</v>
      </c>
      <c r="T224" s="106">
        <v>0.5</v>
      </c>
      <c r="U224" s="106">
        <v>30</v>
      </c>
      <c r="V224" s="106">
        <v>0</v>
      </c>
      <c r="W224" s="106" t="s">
        <v>42</v>
      </c>
      <c r="X224" s="106">
        <v>181.04</v>
      </c>
      <c r="Y224" s="106">
        <v>80.5</v>
      </c>
      <c r="Z224" s="106">
        <v>261.54</v>
      </c>
      <c r="AA224" s="106" t="s">
        <v>43</v>
      </c>
      <c r="AB224" s="106" t="s">
        <v>43</v>
      </c>
      <c r="AC224" s="106" t="s">
        <v>43</v>
      </c>
      <c r="AD224" s="106" t="s">
        <v>42</v>
      </c>
      <c r="AE224" s="106" t="s">
        <v>43</v>
      </c>
      <c r="AF224" s="106" t="s">
        <v>43</v>
      </c>
      <c r="AG224" s="126"/>
    </row>
    <row r="225" ht="48" customHeight="1" spans="1:33">
      <c r="A225" s="106"/>
      <c r="B225" s="281">
        <v>7</v>
      </c>
      <c r="C225" s="106" t="s">
        <v>1069</v>
      </c>
      <c r="D225" s="106">
        <v>22451303</v>
      </c>
      <c r="E225" s="106" t="s">
        <v>71</v>
      </c>
      <c r="F225" s="106">
        <v>178.17</v>
      </c>
      <c r="G225" s="106"/>
      <c r="H225" s="106"/>
      <c r="I225" s="106"/>
      <c r="J225" s="106"/>
      <c r="K225" s="106"/>
      <c r="L225" s="106"/>
      <c r="M225" s="106"/>
      <c r="N225" s="106"/>
      <c r="O225" s="106"/>
      <c r="P225" s="106"/>
      <c r="Q225" s="106">
        <v>30</v>
      </c>
      <c r="R225" s="106">
        <v>0</v>
      </c>
      <c r="S225" s="106">
        <v>20</v>
      </c>
      <c r="T225" s="106">
        <v>0.5</v>
      </c>
      <c r="U225" s="106">
        <v>30</v>
      </c>
      <c r="V225" s="106" t="s">
        <v>1070</v>
      </c>
      <c r="W225" s="106" t="s">
        <v>42</v>
      </c>
      <c r="X225" s="106">
        <v>178.17</v>
      </c>
      <c r="Y225" s="106">
        <v>82.5</v>
      </c>
      <c r="Z225" s="106">
        <v>260.67</v>
      </c>
      <c r="AA225" s="106" t="s">
        <v>53</v>
      </c>
      <c r="AB225" s="106" t="s">
        <v>43</v>
      </c>
      <c r="AC225" s="106" t="s">
        <v>43</v>
      </c>
      <c r="AD225" s="106" t="s">
        <v>42</v>
      </c>
      <c r="AE225" s="106" t="s">
        <v>43</v>
      </c>
      <c r="AF225" s="106" t="s">
        <v>53</v>
      </c>
      <c r="AG225" s="126"/>
    </row>
    <row r="226" ht="24" customHeight="1" spans="1:33">
      <c r="A226" s="106"/>
      <c r="B226" s="281">
        <v>8</v>
      </c>
      <c r="C226" s="106" t="s">
        <v>1071</v>
      </c>
      <c r="D226" s="106">
        <v>22451337</v>
      </c>
      <c r="E226" s="106" t="s">
        <v>1056</v>
      </c>
      <c r="F226" s="106">
        <v>176.71</v>
      </c>
      <c r="G226" s="106"/>
      <c r="H226" s="106"/>
      <c r="I226" s="106"/>
      <c r="J226" s="106"/>
      <c r="K226" s="106"/>
      <c r="L226" s="106"/>
      <c r="M226" s="106"/>
      <c r="N226" s="106"/>
      <c r="O226" s="106"/>
      <c r="P226" s="106"/>
      <c r="Q226" s="106">
        <v>30</v>
      </c>
      <c r="R226" s="106">
        <v>0</v>
      </c>
      <c r="S226" s="106">
        <v>20</v>
      </c>
      <c r="T226" s="106">
        <v>0.5</v>
      </c>
      <c r="U226" s="106">
        <v>30</v>
      </c>
      <c r="V226" s="106">
        <v>0</v>
      </c>
      <c r="W226" s="106" t="s">
        <v>42</v>
      </c>
      <c r="X226" s="106">
        <v>179.96</v>
      </c>
      <c r="Y226" s="106">
        <v>80.5</v>
      </c>
      <c r="Z226" s="106">
        <v>260.46</v>
      </c>
      <c r="AA226" s="106" t="s">
        <v>43</v>
      </c>
      <c r="AB226" s="106" t="s">
        <v>43</v>
      </c>
      <c r="AC226" s="106" t="s">
        <v>43</v>
      </c>
      <c r="AD226" s="106" t="s">
        <v>42</v>
      </c>
      <c r="AE226" s="106" t="s">
        <v>43</v>
      </c>
      <c r="AF226" s="106" t="s">
        <v>43</v>
      </c>
      <c r="AG226" s="126"/>
    </row>
    <row r="227" customHeight="1" spans="1:33">
      <c r="A227" s="106"/>
      <c r="B227" s="281">
        <v>9</v>
      </c>
      <c r="C227" s="106" t="s">
        <v>1072</v>
      </c>
      <c r="D227" s="106">
        <v>22451099</v>
      </c>
      <c r="E227" s="106" t="s">
        <v>63</v>
      </c>
      <c r="F227" s="106">
        <v>183.59</v>
      </c>
      <c r="G227" s="106"/>
      <c r="H227" s="106"/>
      <c r="I227" s="106"/>
      <c r="J227" s="106"/>
      <c r="K227" s="106"/>
      <c r="L227" s="106"/>
      <c r="M227" s="106"/>
      <c r="N227" s="106"/>
      <c r="O227" s="106"/>
      <c r="P227" s="106"/>
      <c r="Q227" s="106">
        <v>30</v>
      </c>
      <c r="R227" s="106">
        <v>0</v>
      </c>
      <c r="S227" s="106">
        <v>20</v>
      </c>
      <c r="T227" s="106">
        <v>0.5</v>
      </c>
      <c r="U227" s="106">
        <v>24</v>
      </c>
      <c r="V227" s="106"/>
      <c r="W227" s="106" t="s">
        <v>42</v>
      </c>
      <c r="X227" s="106">
        <v>183.59</v>
      </c>
      <c r="Y227" s="106">
        <v>74.5</v>
      </c>
      <c r="Z227" s="106">
        <v>258.09</v>
      </c>
      <c r="AA227" s="106" t="s">
        <v>43</v>
      </c>
      <c r="AB227" s="106" t="s">
        <v>43</v>
      </c>
      <c r="AC227" s="106" t="s">
        <v>43</v>
      </c>
      <c r="AD227" s="106" t="s">
        <v>42</v>
      </c>
      <c r="AE227" s="106" t="s">
        <v>43</v>
      </c>
      <c r="AF227" s="106" t="s">
        <v>43</v>
      </c>
      <c r="AG227" s="126"/>
    </row>
    <row r="228" customHeight="1" spans="1:33">
      <c r="A228" s="106"/>
      <c r="B228" s="281">
        <v>10</v>
      </c>
      <c r="C228" s="106" t="s">
        <v>1073</v>
      </c>
      <c r="D228" s="106">
        <v>22451211</v>
      </c>
      <c r="E228" s="106" t="s">
        <v>71</v>
      </c>
      <c r="F228" s="106">
        <v>178.6</v>
      </c>
      <c r="G228" s="106"/>
      <c r="H228" s="106"/>
      <c r="I228" s="106"/>
      <c r="J228" s="106"/>
      <c r="K228" s="106"/>
      <c r="L228" s="106"/>
      <c r="M228" s="106"/>
      <c r="N228" s="106"/>
      <c r="O228" s="106"/>
      <c r="P228" s="106"/>
      <c r="Q228" s="106">
        <v>25.75</v>
      </c>
      <c r="R228" s="106">
        <v>0</v>
      </c>
      <c r="S228" s="106">
        <v>20</v>
      </c>
      <c r="T228" s="106">
        <v>0.5</v>
      </c>
      <c r="U228" s="106">
        <v>7.5</v>
      </c>
      <c r="V228" s="106"/>
      <c r="W228" s="106" t="s">
        <v>42</v>
      </c>
      <c r="X228" s="106">
        <v>178.6</v>
      </c>
      <c r="Y228" s="106">
        <v>53.75</v>
      </c>
      <c r="Z228" s="106">
        <v>232.35</v>
      </c>
      <c r="AA228" s="106" t="s">
        <v>53</v>
      </c>
      <c r="AB228" s="106" t="s">
        <v>43</v>
      </c>
      <c r="AC228" s="106" t="s">
        <v>43</v>
      </c>
      <c r="AD228" s="106" t="s">
        <v>42</v>
      </c>
      <c r="AE228" s="106" t="s">
        <v>43</v>
      </c>
      <c r="AF228" s="106" t="s">
        <v>53</v>
      </c>
      <c r="AG228" s="126"/>
    </row>
    <row r="229" customHeight="1" spans="1:33">
      <c r="A229" s="106"/>
      <c r="B229" s="281">
        <v>11</v>
      </c>
      <c r="C229" s="106" t="s">
        <v>1074</v>
      </c>
      <c r="D229" s="106">
        <v>22451200</v>
      </c>
      <c r="E229" s="106" t="s">
        <v>58</v>
      </c>
      <c r="F229" s="106">
        <v>176.188</v>
      </c>
      <c r="G229" s="106"/>
      <c r="H229" s="106"/>
      <c r="I229" s="106"/>
      <c r="J229" s="106"/>
      <c r="K229" s="106"/>
      <c r="L229" s="106"/>
      <c r="M229" s="106"/>
      <c r="N229" s="106"/>
      <c r="O229" s="106"/>
      <c r="P229" s="106"/>
      <c r="Q229" s="106">
        <v>0</v>
      </c>
      <c r="R229" s="106">
        <v>0</v>
      </c>
      <c r="S229" s="106">
        <v>20</v>
      </c>
      <c r="T229" s="106">
        <v>0.5</v>
      </c>
      <c r="U229" s="106">
        <v>30</v>
      </c>
      <c r="V229" s="106"/>
      <c r="W229" s="106" t="s">
        <v>42</v>
      </c>
      <c r="X229" s="106">
        <v>176.188</v>
      </c>
      <c r="Y229" s="106">
        <v>50.5</v>
      </c>
      <c r="Z229" s="106">
        <v>226.688</v>
      </c>
      <c r="AA229" s="106" t="s">
        <v>53</v>
      </c>
      <c r="AB229" s="106" t="s">
        <v>43</v>
      </c>
      <c r="AC229" s="106" t="s">
        <v>43</v>
      </c>
      <c r="AD229" s="106" t="s">
        <v>42</v>
      </c>
      <c r="AE229" s="106" t="s">
        <v>43</v>
      </c>
      <c r="AF229" s="106" t="s">
        <v>53</v>
      </c>
      <c r="AG229" s="126"/>
    </row>
    <row r="230" ht="48" customHeight="1" spans="1:33">
      <c r="A230" s="106"/>
      <c r="B230" s="281">
        <v>12</v>
      </c>
      <c r="C230" s="106" t="s">
        <v>1075</v>
      </c>
      <c r="D230" s="106">
        <v>22451025</v>
      </c>
      <c r="E230" s="106" t="s">
        <v>71</v>
      </c>
      <c r="F230" s="106">
        <v>179.68</v>
      </c>
      <c r="G230" s="106"/>
      <c r="H230" s="106"/>
      <c r="I230" s="106"/>
      <c r="J230" s="106"/>
      <c r="K230" s="106"/>
      <c r="L230" s="106"/>
      <c r="M230" s="106"/>
      <c r="N230" s="106"/>
      <c r="O230" s="106"/>
      <c r="P230" s="106"/>
      <c r="Q230" s="106">
        <v>7.5</v>
      </c>
      <c r="R230" s="106">
        <v>0</v>
      </c>
      <c r="S230" s="106">
        <v>20</v>
      </c>
      <c r="T230" s="106">
        <v>0.5</v>
      </c>
      <c r="U230" s="106">
        <v>16</v>
      </c>
      <c r="V230" s="106" t="s">
        <v>1076</v>
      </c>
      <c r="W230" s="106" t="s">
        <v>42</v>
      </c>
      <c r="X230" s="106">
        <v>179.68</v>
      </c>
      <c r="Y230" s="106">
        <v>46</v>
      </c>
      <c r="Z230" s="106">
        <v>225.68</v>
      </c>
      <c r="AA230" s="106" t="s">
        <v>43</v>
      </c>
      <c r="AB230" s="106" t="s">
        <v>43</v>
      </c>
      <c r="AC230" s="106" t="s">
        <v>43</v>
      </c>
      <c r="AD230" s="106" t="s">
        <v>42</v>
      </c>
      <c r="AE230" s="106" t="s">
        <v>43</v>
      </c>
      <c r="AF230" s="106" t="s">
        <v>43</v>
      </c>
      <c r="AG230" s="126"/>
    </row>
    <row r="231" ht="48" customHeight="1" spans="1:33">
      <c r="A231" s="106"/>
      <c r="B231" s="281">
        <v>13</v>
      </c>
      <c r="C231" s="106" t="s">
        <v>1077</v>
      </c>
      <c r="D231" s="106">
        <v>22451011</v>
      </c>
      <c r="E231" s="106" t="s">
        <v>63</v>
      </c>
      <c r="F231" s="106">
        <v>179.83</v>
      </c>
      <c r="G231" s="106"/>
      <c r="H231" s="106"/>
      <c r="I231" s="106"/>
      <c r="J231" s="106"/>
      <c r="K231" s="106"/>
      <c r="L231" s="106"/>
      <c r="M231" s="106"/>
      <c r="N231" s="106"/>
      <c r="O231" s="106"/>
      <c r="P231" s="106"/>
      <c r="Q231" s="106">
        <v>22.5</v>
      </c>
      <c r="R231" s="106">
        <v>0</v>
      </c>
      <c r="S231" s="106">
        <v>10</v>
      </c>
      <c r="T231" s="106">
        <v>0.5</v>
      </c>
      <c r="U231" s="106">
        <v>0</v>
      </c>
      <c r="V231" s="106" t="s">
        <v>1078</v>
      </c>
      <c r="W231" s="106" t="s">
        <v>42</v>
      </c>
      <c r="X231" s="106">
        <v>179.83</v>
      </c>
      <c r="Y231" s="106">
        <v>37</v>
      </c>
      <c r="Z231" s="106">
        <v>216.83</v>
      </c>
      <c r="AA231" s="106" t="s">
        <v>43</v>
      </c>
      <c r="AB231" s="106" t="s">
        <v>53</v>
      </c>
      <c r="AC231" s="106" t="s">
        <v>53</v>
      </c>
      <c r="AD231" s="106" t="s">
        <v>59</v>
      </c>
      <c r="AE231" s="106" t="s">
        <v>53</v>
      </c>
      <c r="AF231" s="106" t="s">
        <v>53</v>
      </c>
      <c r="AG231" s="126"/>
    </row>
    <row r="232" customHeight="1" spans="1:33">
      <c r="A232" s="106"/>
      <c r="B232" s="281">
        <v>14</v>
      </c>
      <c r="C232" s="106" t="s">
        <v>1079</v>
      </c>
      <c r="D232" s="106">
        <v>22451090</v>
      </c>
      <c r="E232" s="106" t="s">
        <v>78</v>
      </c>
      <c r="F232" s="106">
        <v>179.66</v>
      </c>
      <c r="G232" s="106"/>
      <c r="H232" s="106"/>
      <c r="I232" s="106"/>
      <c r="J232" s="106"/>
      <c r="K232" s="106"/>
      <c r="L232" s="106"/>
      <c r="M232" s="106"/>
      <c r="N232" s="106"/>
      <c r="O232" s="106"/>
      <c r="P232" s="106"/>
      <c r="Q232" s="106">
        <v>10.75</v>
      </c>
      <c r="R232" s="106">
        <v>0</v>
      </c>
      <c r="S232" s="106">
        <v>20</v>
      </c>
      <c r="T232" s="106">
        <v>0.5</v>
      </c>
      <c r="U232" s="106">
        <v>0</v>
      </c>
      <c r="V232" s="106"/>
      <c r="W232" s="106" t="s">
        <v>42</v>
      </c>
      <c r="X232" s="106">
        <v>179.66</v>
      </c>
      <c r="Y232" s="106">
        <v>31.25</v>
      </c>
      <c r="Z232" s="106">
        <f>SUM(X232:Y232)</f>
        <v>210.91</v>
      </c>
      <c r="AA232" s="106" t="s">
        <v>43</v>
      </c>
      <c r="AB232" s="106" t="s">
        <v>53</v>
      </c>
      <c r="AC232" s="106" t="s">
        <v>53</v>
      </c>
      <c r="AD232" s="106" t="s">
        <v>59</v>
      </c>
      <c r="AE232" s="106" t="s">
        <v>53</v>
      </c>
      <c r="AF232" s="106" t="s">
        <v>53</v>
      </c>
      <c r="AG232" s="126"/>
    </row>
    <row r="233" customHeight="1" spans="1:33">
      <c r="A233" s="106"/>
      <c r="B233" s="281">
        <v>15</v>
      </c>
      <c r="C233" s="106" t="s">
        <v>1080</v>
      </c>
      <c r="D233" s="106">
        <v>22451148</v>
      </c>
      <c r="E233" s="106" t="s">
        <v>71</v>
      </c>
      <c r="F233" s="106">
        <v>181.66</v>
      </c>
      <c r="G233" s="106"/>
      <c r="H233" s="106"/>
      <c r="I233" s="106"/>
      <c r="J233" s="106"/>
      <c r="K233" s="106"/>
      <c r="L233" s="106"/>
      <c r="M233" s="106"/>
      <c r="N233" s="106"/>
      <c r="O233" s="106"/>
      <c r="P233" s="106"/>
      <c r="Q233" s="106">
        <v>0</v>
      </c>
      <c r="R233" s="106">
        <v>0</v>
      </c>
      <c r="S233" s="106">
        <v>20</v>
      </c>
      <c r="T233" s="106">
        <v>0.5</v>
      </c>
      <c r="U233" s="106">
        <v>0</v>
      </c>
      <c r="V233" s="106">
        <v>0</v>
      </c>
      <c r="W233" s="106" t="s">
        <v>42</v>
      </c>
      <c r="X233" s="106">
        <v>181.66</v>
      </c>
      <c r="Y233" s="106">
        <v>20.5</v>
      </c>
      <c r="Z233" s="106">
        <v>202.16</v>
      </c>
      <c r="AA233" s="106" t="s">
        <v>43</v>
      </c>
      <c r="AB233" s="106" t="s">
        <v>53</v>
      </c>
      <c r="AC233" s="106" t="s">
        <v>53</v>
      </c>
      <c r="AD233" s="106" t="s">
        <v>59</v>
      </c>
      <c r="AE233" s="106" t="s">
        <v>53</v>
      </c>
      <c r="AF233" s="106" t="s">
        <v>53</v>
      </c>
      <c r="AG233" s="126"/>
    </row>
    <row r="234" ht="48" customHeight="1" spans="1:33">
      <c r="A234" s="106"/>
      <c r="B234" s="281">
        <v>16</v>
      </c>
      <c r="C234" s="106" t="s">
        <v>585</v>
      </c>
      <c r="D234" s="106">
        <v>22451329</v>
      </c>
      <c r="E234" s="106" t="s">
        <v>111</v>
      </c>
      <c r="F234" s="106">
        <v>175.65</v>
      </c>
      <c r="G234" s="106"/>
      <c r="H234" s="106"/>
      <c r="I234" s="106"/>
      <c r="J234" s="106"/>
      <c r="K234" s="106"/>
      <c r="L234" s="106"/>
      <c r="M234" s="106"/>
      <c r="N234" s="106"/>
      <c r="O234" s="106"/>
      <c r="P234" s="106"/>
      <c r="Q234" s="106">
        <v>4</v>
      </c>
      <c r="R234" s="106">
        <v>0</v>
      </c>
      <c r="S234" s="106">
        <v>20</v>
      </c>
      <c r="T234" s="106">
        <v>0.5</v>
      </c>
      <c r="U234" s="106">
        <v>0</v>
      </c>
      <c r="V234" s="106" t="s">
        <v>1081</v>
      </c>
      <c r="W234" s="106" t="s">
        <v>42</v>
      </c>
      <c r="X234" s="106">
        <v>175.66</v>
      </c>
      <c r="Y234" s="106">
        <v>26.5</v>
      </c>
      <c r="Z234" s="106">
        <v>202.16</v>
      </c>
      <c r="AA234" s="106" t="s">
        <v>53</v>
      </c>
      <c r="AB234" s="106" t="s">
        <v>53</v>
      </c>
      <c r="AC234" s="106" t="s">
        <v>53</v>
      </c>
      <c r="AD234" s="106" t="s">
        <v>59</v>
      </c>
      <c r="AE234" s="106" t="s">
        <v>53</v>
      </c>
      <c r="AF234" s="106" t="s">
        <v>53</v>
      </c>
      <c r="AG234" s="126"/>
    </row>
    <row r="235" customHeight="1" spans="1:33">
      <c r="A235" s="106"/>
      <c r="B235" s="281">
        <v>17</v>
      </c>
      <c r="C235" s="106" t="s">
        <v>1082</v>
      </c>
      <c r="D235" s="106">
        <v>22451037</v>
      </c>
      <c r="E235" s="106" t="s">
        <v>71</v>
      </c>
      <c r="F235" s="106">
        <v>178.52</v>
      </c>
      <c r="G235" s="106"/>
      <c r="H235" s="106"/>
      <c r="I235" s="106"/>
      <c r="J235" s="106"/>
      <c r="K235" s="106"/>
      <c r="L235" s="106"/>
      <c r="M235" s="106"/>
      <c r="N235" s="106"/>
      <c r="O235" s="106"/>
      <c r="P235" s="106"/>
      <c r="Q235" s="106">
        <v>9</v>
      </c>
      <c r="R235" s="106">
        <v>0</v>
      </c>
      <c r="S235" s="106">
        <v>14</v>
      </c>
      <c r="T235" s="106">
        <v>0.5</v>
      </c>
      <c r="U235" s="106">
        <v>0</v>
      </c>
      <c r="V235" s="106"/>
      <c r="W235" s="106" t="s">
        <v>42</v>
      </c>
      <c r="X235" s="106">
        <v>178.52</v>
      </c>
      <c r="Y235" s="106">
        <v>23.5</v>
      </c>
      <c r="Z235" s="106">
        <f>SUM(X235:Y235)</f>
        <v>202.02</v>
      </c>
      <c r="AA235" s="106" t="s">
        <v>53</v>
      </c>
      <c r="AB235" s="106" t="s">
        <v>53</v>
      </c>
      <c r="AC235" s="106" t="s">
        <v>53</v>
      </c>
      <c r="AD235" s="106" t="s">
        <v>59</v>
      </c>
      <c r="AE235" s="106" t="s">
        <v>53</v>
      </c>
      <c r="AF235" s="106" t="s">
        <v>53</v>
      </c>
      <c r="AG235" s="126"/>
    </row>
    <row r="236" customHeight="1" spans="1:33">
      <c r="A236" s="106"/>
      <c r="B236" s="281">
        <v>18</v>
      </c>
      <c r="C236" s="106" t="s">
        <v>1083</v>
      </c>
      <c r="D236" s="106">
        <v>22451219</v>
      </c>
      <c r="E236" s="106" t="s">
        <v>71</v>
      </c>
      <c r="F236" s="106">
        <v>178.83</v>
      </c>
      <c r="G236" s="106"/>
      <c r="H236" s="106"/>
      <c r="I236" s="106"/>
      <c r="J236" s="106"/>
      <c r="K236" s="106"/>
      <c r="L236" s="106"/>
      <c r="M236" s="106"/>
      <c r="N236" s="106"/>
      <c r="O236" s="106"/>
      <c r="P236" s="106"/>
      <c r="Q236" s="106">
        <v>0</v>
      </c>
      <c r="R236" s="106">
        <v>0</v>
      </c>
      <c r="S236" s="106">
        <v>20</v>
      </c>
      <c r="T236" s="106">
        <v>0.5</v>
      </c>
      <c r="U236" s="106">
        <v>0</v>
      </c>
      <c r="V236" s="106">
        <v>0</v>
      </c>
      <c r="W236" s="106" t="s">
        <v>42</v>
      </c>
      <c r="X236" s="106">
        <v>178.83</v>
      </c>
      <c r="Y236" s="106">
        <v>20.5</v>
      </c>
      <c r="Z236" s="106">
        <v>199.33</v>
      </c>
      <c r="AA236" s="106" t="s">
        <v>53</v>
      </c>
      <c r="AB236" s="106" t="s">
        <v>53</v>
      </c>
      <c r="AC236" s="106" t="s">
        <v>53</v>
      </c>
      <c r="AD236" s="106" t="s">
        <v>59</v>
      </c>
      <c r="AE236" s="106" t="s">
        <v>53</v>
      </c>
      <c r="AF236" s="106" t="s">
        <v>53</v>
      </c>
      <c r="AG236" s="126"/>
    </row>
    <row r="237" ht="24" customHeight="1" spans="1:33">
      <c r="A237" s="106"/>
      <c r="B237" s="281">
        <v>19</v>
      </c>
      <c r="C237" s="106" t="s">
        <v>1084</v>
      </c>
      <c r="D237" s="106">
        <v>22451210</v>
      </c>
      <c r="E237" s="106" t="s">
        <v>1056</v>
      </c>
      <c r="F237" s="106">
        <v>175.02</v>
      </c>
      <c r="G237" s="106"/>
      <c r="H237" s="106"/>
      <c r="I237" s="106"/>
      <c r="J237" s="106"/>
      <c r="K237" s="106"/>
      <c r="L237" s="106"/>
      <c r="M237" s="106"/>
      <c r="N237" s="106"/>
      <c r="O237" s="106"/>
      <c r="P237" s="106"/>
      <c r="Q237" s="106">
        <v>0</v>
      </c>
      <c r="R237" s="106">
        <v>0</v>
      </c>
      <c r="S237" s="106">
        <v>20</v>
      </c>
      <c r="T237" s="106">
        <v>0.5</v>
      </c>
      <c r="U237" s="106">
        <v>0</v>
      </c>
      <c r="V237" s="106">
        <v>0</v>
      </c>
      <c r="W237" s="106" t="s">
        <v>42</v>
      </c>
      <c r="X237" s="106">
        <v>175.02</v>
      </c>
      <c r="Y237" s="106">
        <v>20.5</v>
      </c>
      <c r="Z237" s="106">
        <v>195.52</v>
      </c>
      <c r="AA237" s="106" t="s">
        <v>53</v>
      </c>
      <c r="AB237" s="106" t="s">
        <v>53</v>
      </c>
      <c r="AC237" s="106" t="s">
        <v>53</v>
      </c>
      <c r="AD237" s="106" t="s">
        <v>59</v>
      </c>
      <c r="AE237" s="106" t="s">
        <v>53</v>
      </c>
      <c r="AF237" s="106" t="s">
        <v>53</v>
      </c>
      <c r="AG237" s="126"/>
    </row>
    <row r="238" customHeight="1" spans="1:33">
      <c r="A238" s="106"/>
      <c r="B238" s="281">
        <v>20</v>
      </c>
      <c r="C238" s="106" t="s">
        <v>1085</v>
      </c>
      <c r="D238" s="106">
        <v>22451226</v>
      </c>
      <c r="E238" s="106" t="s">
        <v>71</v>
      </c>
      <c r="F238" s="106">
        <v>175.64</v>
      </c>
      <c r="G238" s="106"/>
      <c r="H238" s="106"/>
      <c r="I238" s="106"/>
      <c r="J238" s="106"/>
      <c r="K238" s="106"/>
      <c r="L238" s="106"/>
      <c r="M238" s="106"/>
      <c r="N238" s="106"/>
      <c r="O238" s="106"/>
      <c r="P238" s="106"/>
      <c r="Q238" s="106">
        <v>5</v>
      </c>
      <c r="R238" s="106">
        <v>0</v>
      </c>
      <c r="S238" s="106">
        <v>10</v>
      </c>
      <c r="T238" s="106">
        <v>0.5</v>
      </c>
      <c r="U238" s="106">
        <v>0</v>
      </c>
      <c r="V238" s="106">
        <v>0</v>
      </c>
      <c r="W238" s="106" t="s">
        <v>42</v>
      </c>
      <c r="X238" s="106">
        <v>175.64</v>
      </c>
      <c r="Y238" s="106">
        <v>15.5</v>
      </c>
      <c r="Z238" s="106">
        <v>191.14</v>
      </c>
      <c r="AA238" s="106" t="s">
        <v>53</v>
      </c>
      <c r="AB238" s="106" t="s">
        <v>53</v>
      </c>
      <c r="AC238" s="106" t="s">
        <v>53</v>
      </c>
      <c r="AD238" s="106" t="s">
        <v>59</v>
      </c>
      <c r="AE238" s="106" t="s">
        <v>53</v>
      </c>
      <c r="AF238" s="106" t="s">
        <v>53</v>
      </c>
      <c r="AG238" s="126"/>
    </row>
    <row r="239" customHeight="1" spans="1:33">
      <c r="A239" s="106"/>
      <c r="B239" s="281">
        <v>21</v>
      </c>
      <c r="C239" s="106" t="s">
        <v>1086</v>
      </c>
      <c r="D239" s="106">
        <v>22451198</v>
      </c>
      <c r="E239" s="106" t="s">
        <v>71</v>
      </c>
      <c r="F239" s="106">
        <v>159.39</v>
      </c>
      <c r="G239" s="106"/>
      <c r="H239" s="106"/>
      <c r="I239" s="106"/>
      <c r="J239" s="106"/>
      <c r="K239" s="106"/>
      <c r="L239" s="106"/>
      <c r="M239" s="106"/>
      <c r="N239" s="106"/>
      <c r="O239" s="106"/>
      <c r="P239" s="106"/>
      <c r="Q239" s="106">
        <v>7.5</v>
      </c>
      <c r="R239" s="106">
        <v>0</v>
      </c>
      <c r="S239" s="106">
        <v>20</v>
      </c>
      <c r="T239" s="106">
        <v>0.5</v>
      </c>
      <c r="U239" s="106">
        <v>0</v>
      </c>
      <c r="V239" s="106">
        <v>0</v>
      </c>
      <c r="W239" s="106" t="s">
        <v>42</v>
      </c>
      <c r="X239" s="106">
        <v>159.39</v>
      </c>
      <c r="Y239" s="106">
        <v>28</v>
      </c>
      <c r="Z239" s="106">
        <v>187.39</v>
      </c>
      <c r="AA239" s="106" t="s">
        <v>53</v>
      </c>
      <c r="AB239" s="106" t="s">
        <v>53</v>
      </c>
      <c r="AC239" s="106" t="s">
        <v>53</v>
      </c>
      <c r="AD239" s="106" t="s">
        <v>59</v>
      </c>
      <c r="AE239" s="106" t="s">
        <v>53</v>
      </c>
      <c r="AF239" s="106" t="s">
        <v>53</v>
      </c>
      <c r="AG239" s="126"/>
    </row>
    <row r="240" customHeight="1" spans="1:33">
      <c r="A240" s="106"/>
      <c r="B240" s="281">
        <v>22</v>
      </c>
      <c r="C240" s="106" t="s">
        <v>1087</v>
      </c>
      <c r="D240" s="106">
        <v>22451215</v>
      </c>
      <c r="E240" s="106" t="s">
        <v>71</v>
      </c>
      <c r="F240" s="106">
        <v>169.24</v>
      </c>
      <c r="G240" s="106"/>
      <c r="H240" s="106"/>
      <c r="I240" s="106"/>
      <c r="J240" s="106"/>
      <c r="K240" s="106"/>
      <c r="L240" s="106"/>
      <c r="M240" s="106"/>
      <c r="N240" s="106"/>
      <c r="O240" s="106"/>
      <c r="P240" s="106"/>
      <c r="Q240" s="106">
        <v>3.75</v>
      </c>
      <c r="R240" s="106">
        <v>0</v>
      </c>
      <c r="S240" s="106">
        <v>10</v>
      </c>
      <c r="T240" s="106">
        <v>0</v>
      </c>
      <c r="U240" s="106">
        <v>0</v>
      </c>
      <c r="V240" s="106"/>
      <c r="W240" s="106" t="s">
        <v>42</v>
      </c>
      <c r="X240" s="106">
        <v>169.24</v>
      </c>
      <c r="Y240" s="106">
        <v>13.75</v>
      </c>
      <c r="Z240" s="106">
        <v>182.99</v>
      </c>
      <c r="AA240" s="106" t="s">
        <v>53</v>
      </c>
      <c r="AB240" s="106" t="s">
        <v>53</v>
      </c>
      <c r="AC240" s="106" t="s">
        <v>53</v>
      </c>
      <c r="AD240" s="106" t="s">
        <v>59</v>
      </c>
      <c r="AE240" s="106" t="s">
        <v>53</v>
      </c>
      <c r="AF240" s="106" t="s">
        <v>53</v>
      </c>
      <c r="AG240" s="126"/>
    </row>
    <row r="241" customHeight="1" spans="1:33">
      <c r="A241" s="106"/>
      <c r="B241" s="281">
        <v>23</v>
      </c>
      <c r="C241" s="106" t="s">
        <v>1088</v>
      </c>
      <c r="D241" s="106">
        <v>22451216</v>
      </c>
      <c r="E241" s="106" t="s">
        <v>71</v>
      </c>
      <c r="F241" s="106">
        <v>179.26</v>
      </c>
      <c r="G241" s="106"/>
      <c r="H241" s="106"/>
      <c r="I241" s="106"/>
      <c r="J241" s="106"/>
      <c r="K241" s="106"/>
      <c r="L241" s="106"/>
      <c r="M241" s="106"/>
      <c r="N241" s="106"/>
      <c r="O241" s="106"/>
      <c r="P241" s="106"/>
      <c r="Q241" s="106">
        <v>0</v>
      </c>
      <c r="R241" s="106">
        <v>0</v>
      </c>
      <c r="S241" s="106">
        <v>0</v>
      </c>
      <c r="T241" s="106">
        <v>0</v>
      </c>
      <c r="U241" s="106">
        <v>0</v>
      </c>
      <c r="V241" s="106">
        <v>0</v>
      </c>
      <c r="W241" s="106" t="s">
        <v>42</v>
      </c>
      <c r="X241" s="106">
        <v>179.26</v>
      </c>
      <c r="Y241" s="106">
        <v>0</v>
      </c>
      <c r="Z241" s="106">
        <v>179.26</v>
      </c>
      <c r="AA241" s="106" t="s">
        <v>53</v>
      </c>
      <c r="AB241" s="106" t="s">
        <v>53</v>
      </c>
      <c r="AC241" s="106" t="s">
        <v>53</v>
      </c>
      <c r="AD241" s="106" t="s">
        <v>59</v>
      </c>
      <c r="AE241" s="106" t="s">
        <v>53</v>
      </c>
      <c r="AF241" s="106" t="s">
        <v>53</v>
      </c>
      <c r="AG241" s="126"/>
    </row>
    <row r="242" customHeight="1" spans="1:33">
      <c r="A242" s="106"/>
      <c r="B242" s="281">
        <v>24</v>
      </c>
      <c r="C242" s="106" t="s">
        <v>1089</v>
      </c>
      <c r="D242" s="106">
        <v>22451070</v>
      </c>
      <c r="E242" s="106" t="s">
        <v>63</v>
      </c>
      <c r="F242" s="106">
        <v>168.15</v>
      </c>
      <c r="G242" s="106"/>
      <c r="H242" s="106"/>
      <c r="I242" s="106"/>
      <c r="J242" s="106"/>
      <c r="K242" s="106"/>
      <c r="L242" s="106"/>
      <c r="M242" s="106"/>
      <c r="N242" s="106"/>
      <c r="O242" s="106"/>
      <c r="P242" s="106"/>
      <c r="Q242" s="106">
        <v>0</v>
      </c>
      <c r="R242" s="106">
        <v>0</v>
      </c>
      <c r="S242" s="106">
        <v>10</v>
      </c>
      <c r="T242" s="106">
        <v>0.5</v>
      </c>
      <c r="U242" s="106">
        <v>0</v>
      </c>
      <c r="V242" s="106">
        <v>0</v>
      </c>
      <c r="W242" s="106" t="s">
        <v>42</v>
      </c>
      <c r="X242" s="106">
        <v>168.15</v>
      </c>
      <c r="Y242" s="106">
        <v>10.5</v>
      </c>
      <c r="Z242" s="106">
        <v>178.65</v>
      </c>
      <c r="AA242" s="106" t="s">
        <v>53</v>
      </c>
      <c r="AB242" s="106" t="s">
        <v>53</v>
      </c>
      <c r="AC242" s="106" t="s">
        <v>53</v>
      </c>
      <c r="AD242" s="106" t="s">
        <v>59</v>
      </c>
      <c r="AE242" s="106" t="s">
        <v>53</v>
      </c>
      <c r="AF242" s="106" t="s">
        <v>53</v>
      </c>
      <c r="AG242" s="126"/>
    </row>
    <row r="243" customHeight="1" spans="1:33">
      <c r="A243" s="106"/>
      <c r="B243" s="281">
        <v>25</v>
      </c>
      <c r="C243" s="106" t="s">
        <v>1090</v>
      </c>
      <c r="D243" s="106">
        <v>22451328</v>
      </c>
      <c r="E243" s="106" t="s">
        <v>71</v>
      </c>
      <c r="F243" s="106">
        <v>177.64</v>
      </c>
      <c r="G243" s="106"/>
      <c r="H243" s="106"/>
      <c r="I243" s="106"/>
      <c r="J243" s="106"/>
      <c r="K243" s="106"/>
      <c r="L243" s="106"/>
      <c r="M243" s="106"/>
      <c r="N243" s="106"/>
      <c r="O243" s="106"/>
      <c r="P243" s="106"/>
      <c r="Q243" s="106">
        <v>0</v>
      </c>
      <c r="R243" s="106">
        <v>0</v>
      </c>
      <c r="S243" s="106">
        <v>0</v>
      </c>
      <c r="T243" s="106">
        <v>0</v>
      </c>
      <c r="U243" s="106">
        <v>0</v>
      </c>
      <c r="V243" s="106"/>
      <c r="W243" s="106" t="s">
        <v>42</v>
      </c>
      <c r="X243" s="106">
        <v>177.64</v>
      </c>
      <c r="Y243" s="106">
        <v>0</v>
      </c>
      <c r="Z243" s="106">
        <v>177.64</v>
      </c>
      <c r="AA243" s="106" t="s">
        <v>53</v>
      </c>
      <c r="AB243" s="106" t="s">
        <v>53</v>
      </c>
      <c r="AC243" s="106" t="s">
        <v>53</v>
      </c>
      <c r="AD243" s="106" t="s">
        <v>59</v>
      </c>
      <c r="AE243" s="106" t="s">
        <v>53</v>
      </c>
      <c r="AF243" s="106" t="s">
        <v>53</v>
      </c>
      <c r="AG243" s="126"/>
    </row>
    <row r="244" customHeight="1" spans="1:33">
      <c r="A244" s="106"/>
      <c r="B244" s="281">
        <v>26</v>
      </c>
      <c r="C244" s="106" t="s">
        <v>1091</v>
      </c>
      <c r="D244" s="106" t="s">
        <v>1092</v>
      </c>
      <c r="E244" s="106" t="s">
        <v>71</v>
      </c>
      <c r="F244" s="106">
        <v>167</v>
      </c>
      <c r="G244" s="106"/>
      <c r="H244" s="106"/>
      <c r="I244" s="106"/>
      <c r="J244" s="106"/>
      <c r="K244" s="106"/>
      <c r="L244" s="106"/>
      <c r="M244" s="106"/>
      <c r="N244" s="106"/>
      <c r="O244" s="106"/>
      <c r="P244" s="106"/>
      <c r="Q244" s="106">
        <v>0</v>
      </c>
      <c r="R244" s="106">
        <v>0</v>
      </c>
      <c r="S244" s="106">
        <v>10</v>
      </c>
      <c r="T244" s="106">
        <v>0.5</v>
      </c>
      <c r="U244" s="106">
        <v>0</v>
      </c>
      <c r="V244" s="106"/>
      <c r="W244" s="106" t="s">
        <v>42</v>
      </c>
      <c r="X244" s="106">
        <v>167</v>
      </c>
      <c r="Y244" s="106">
        <v>10.5</v>
      </c>
      <c r="Z244" s="106">
        <v>177.5</v>
      </c>
      <c r="AA244" s="106" t="s">
        <v>53</v>
      </c>
      <c r="AB244" s="106" t="s">
        <v>53</v>
      </c>
      <c r="AC244" s="106" t="s">
        <v>53</v>
      </c>
      <c r="AD244" s="106" t="s">
        <v>59</v>
      </c>
      <c r="AE244" s="106" t="s">
        <v>53</v>
      </c>
      <c r="AF244" s="106" t="s">
        <v>53</v>
      </c>
      <c r="AG244" s="126"/>
    </row>
    <row r="245" customHeight="1" spans="1:33">
      <c r="A245" s="106"/>
      <c r="B245" s="281">
        <v>27</v>
      </c>
      <c r="C245" s="106" t="s">
        <v>1093</v>
      </c>
      <c r="D245" s="106">
        <v>22451280</v>
      </c>
      <c r="E245" s="106" t="s">
        <v>71</v>
      </c>
      <c r="F245" s="106">
        <v>165.9</v>
      </c>
      <c r="G245" s="106"/>
      <c r="H245" s="106"/>
      <c r="I245" s="106"/>
      <c r="J245" s="106"/>
      <c r="K245" s="106"/>
      <c r="L245" s="106"/>
      <c r="M245" s="106"/>
      <c r="N245" s="106"/>
      <c r="O245" s="106"/>
      <c r="P245" s="106"/>
      <c r="Q245" s="106">
        <v>0</v>
      </c>
      <c r="R245" s="106">
        <v>0</v>
      </c>
      <c r="S245" s="106">
        <v>10</v>
      </c>
      <c r="T245" s="106">
        <v>0.5</v>
      </c>
      <c r="U245" s="106">
        <v>0</v>
      </c>
      <c r="V245" s="106">
        <v>0</v>
      </c>
      <c r="W245" s="106" t="s">
        <v>42</v>
      </c>
      <c r="X245" s="106">
        <v>165.9</v>
      </c>
      <c r="Y245" s="106">
        <v>10.5</v>
      </c>
      <c r="Z245" s="106">
        <v>176.4</v>
      </c>
      <c r="AA245" s="106" t="s">
        <v>53</v>
      </c>
      <c r="AB245" s="106" t="s">
        <v>53</v>
      </c>
      <c r="AC245" s="106" t="s">
        <v>53</v>
      </c>
      <c r="AD245" s="106" t="s">
        <v>59</v>
      </c>
      <c r="AE245" s="106" t="s">
        <v>53</v>
      </c>
      <c r="AF245" s="106" t="s">
        <v>53</v>
      </c>
      <c r="AG245" s="126"/>
    </row>
    <row r="246" customHeight="1" spans="1:33">
      <c r="A246" s="106"/>
      <c r="B246" s="281">
        <v>28</v>
      </c>
      <c r="C246" s="106" t="s">
        <v>1094</v>
      </c>
      <c r="D246" s="106">
        <v>22451146</v>
      </c>
      <c r="E246" s="106" t="s">
        <v>58</v>
      </c>
      <c r="F246" s="106">
        <v>166.54</v>
      </c>
      <c r="G246" s="106"/>
      <c r="H246" s="106"/>
      <c r="I246" s="106"/>
      <c r="J246" s="106"/>
      <c r="K246" s="106"/>
      <c r="L246" s="106"/>
      <c r="M246" s="106"/>
      <c r="N246" s="106"/>
      <c r="O246" s="106"/>
      <c r="P246" s="106"/>
      <c r="Q246" s="106">
        <v>0</v>
      </c>
      <c r="R246" s="106">
        <v>0</v>
      </c>
      <c r="S246" s="106">
        <v>0</v>
      </c>
      <c r="T246" s="106">
        <v>0</v>
      </c>
      <c r="U246" s="106">
        <v>0</v>
      </c>
      <c r="V246" s="106">
        <v>0</v>
      </c>
      <c r="W246" s="106" t="s">
        <v>42</v>
      </c>
      <c r="X246" s="106">
        <v>166.54</v>
      </c>
      <c r="Y246" s="106">
        <v>0</v>
      </c>
      <c r="Z246" s="106">
        <v>166.54</v>
      </c>
      <c r="AA246" s="106" t="s">
        <v>53</v>
      </c>
      <c r="AB246" s="106" t="s">
        <v>53</v>
      </c>
      <c r="AC246" s="106" t="s">
        <v>53</v>
      </c>
      <c r="AD246" s="106" t="s">
        <v>59</v>
      </c>
      <c r="AE246" s="106" t="s">
        <v>53</v>
      </c>
      <c r="AF246" s="106" t="s">
        <v>53</v>
      </c>
      <c r="AG246" s="126"/>
    </row>
    <row r="247" customHeight="1" spans="1:33">
      <c r="A247" s="106"/>
      <c r="B247" s="281">
        <v>29</v>
      </c>
      <c r="C247" s="106" t="s">
        <v>1095</v>
      </c>
      <c r="D247" s="106">
        <v>22451173</v>
      </c>
      <c r="E247" s="106" t="s">
        <v>71</v>
      </c>
      <c r="F247" s="106">
        <v>164.51</v>
      </c>
      <c r="G247" s="106"/>
      <c r="H247" s="106"/>
      <c r="I247" s="106"/>
      <c r="J247" s="106"/>
      <c r="K247" s="106"/>
      <c r="L247" s="106"/>
      <c r="M247" s="106"/>
      <c r="N247" s="106"/>
      <c r="O247" s="106"/>
      <c r="P247" s="106"/>
      <c r="Q247" s="106">
        <v>0</v>
      </c>
      <c r="R247" s="106">
        <v>0</v>
      </c>
      <c r="S247" s="106">
        <v>0</v>
      </c>
      <c r="T247" s="106">
        <v>0</v>
      </c>
      <c r="U247" s="106">
        <v>0</v>
      </c>
      <c r="V247" s="106">
        <v>0</v>
      </c>
      <c r="W247" s="106" t="s">
        <v>42</v>
      </c>
      <c r="X247" s="106">
        <v>164.51</v>
      </c>
      <c r="Y247" s="106">
        <v>0</v>
      </c>
      <c r="Z247" s="106">
        <v>164.51</v>
      </c>
      <c r="AA247" s="106" t="s">
        <v>53</v>
      </c>
      <c r="AB247" s="106" t="s">
        <v>53</v>
      </c>
      <c r="AC247" s="106" t="s">
        <v>53</v>
      </c>
      <c r="AD247" s="106" t="s">
        <v>59</v>
      </c>
      <c r="AE247" s="106" t="s">
        <v>53</v>
      </c>
      <c r="AF247" s="106" t="s">
        <v>53</v>
      </c>
      <c r="AG247" s="126"/>
    </row>
    <row r="248" customHeight="1" spans="1:33">
      <c r="A248" s="106"/>
      <c r="B248" s="281">
        <v>30</v>
      </c>
      <c r="C248" s="106" t="s">
        <v>1096</v>
      </c>
      <c r="D248" s="131"/>
      <c r="E248" s="131"/>
      <c r="F248" s="131"/>
      <c r="G248" s="131"/>
      <c r="H248" s="131"/>
      <c r="I248" s="131"/>
      <c r="J248" s="131"/>
      <c r="K248" s="131"/>
      <c r="L248" s="131"/>
      <c r="M248" s="131"/>
      <c r="N248" s="131"/>
      <c r="O248" s="131"/>
      <c r="P248" s="131"/>
      <c r="Q248" s="131"/>
      <c r="R248" s="131"/>
      <c r="S248" s="131"/>
      <c r="T248" s="131"/>
      <c r="U248" s="131"/>
      <c r="V248" s="131"/>
      <c r="W248" s="106" t="s">
        <v>42</v>
      </c>
      <c r="X248" s="131"/>
      <c r="Y248" s="131"/>
      <c r="Z248" s="131"/>
      <c r="AA248" s="106" t="s">
        <v>53</v>
      </c>
      <c r="AB248" s="106" t="s">
        <v>53</v>
      </c>
      <c r="AC248" s="106" t="s">
        <v>53</v>
      </c>
      <c r="AD248" s="131" t="s">
        <v>59</v>
      </c>
      <c r="AE248" s="106" t="s">
        <v>53</v>
      </c>
      <c r="AF248" s="106" t="s">
        <v>53</v>
      </c>
      <c r="AG248" s="279" t="s">
        <v>216</v>
      </c>
    </row>
    <row r="249" s="270" customFormat="1" customHeight="1" spans="1:33">
      <c r="A249" s="290" t="s">
        <v>1097</v>
      </c>
      <c r="B249" s="278">
        <v>1</v>
      </c>
      <c r="C249" s="277" t="s">
        <v>1098</v>
      </c>
      <c r="D249" s="277">
        <v>22451290</v>
      </c>
      <c r="E249" s="277" t="s">
        <v>71</v>
      </c>
      <c r="F249" s="277">
        <v>177.46</v>
      </c>
      <c r="G249" s="277"/>
      <c r="H249" s="277" t="s">
        <v>73</v>
      </c>
      <c r="I249" s="277"/>
      <c r="J249" s="277"/>
      <c r="K249" s="277"/>
      <c r="L249" s="277"/>
      <c r="M249" s="277"/>
      <c r="N249" s="277"/>
      <c r="O249" s="277"/>
      <c r="P249" s="277" t="s">
        <v>1099</v>
      </c>
      <c r="Q249" s="277">
        <v>30</v>
      </c>
      <c r="R249" s="277">
        <v>0</v>
      </c>
      <c r="S249" s="277">
        <v>20</v>
      </c>
      <c r="T249" s="277">
        <v>0.5</v>
      </c>
      <c r="U249" s="277">
        <v>27</v>
      </c>
      <c r="V249" s="277"/>
      <c r="W249" s="277" t="s">
        <v>42</v>
      </c>
      <c r="X249" s="277">
        <v>229.46</v>
      </c>
      <c r="Y249" s="277">
        <f>SUM(Q249:U249)</f>
        <v>77.5</v>
      </c>
      <c r="Z249" s="277">
        <f t="shared" ref="Z249:Z279" si="21">X249+Y249</f>
        <v>306.96</v>
      </c>
      <c r="AA249" s="277" t="s">
        <v>43</v>
      </c>
      <c r="AB249" s="277" t="s">
        <v>43</v>
      </c>
      <c r="AC249" s="277" t="s">
        <v>43</v>
      </c>
      <c r="AD249" s="277" t="s">
        <v>42</v>
      </c>
      <c r="AE249" s="277" t="s">
        <v>43</v>
      </c>
      <c r="AF249" s="277" t="s">
        <v>43</v>
      </c>
      <c r="AG249" s="279"/>
    </row>
    <row r="250" s="270" customFormat="1" ht="48" customHeight="1" spans="1:33">
      <c r="A250" s="291"/>
      <c r="B250" s="278">
        <v>2</v>
      </c>
      <c r="C250" s="277" t="s">
        <v>1100</v>
      </c>
      <c r="D250" s="277">
        <v>22451149</v>
      </c>
      <c r="E250" s="277" t="s">
        <v>71</v>
      </c>
      <c r="F250" s="277">
        <v>178.78</v>
      </c>
      <c r="G250" s="277"/>
      <c r="H250" s="277" t="s">
        <v>1101</v>
      </c>
      <c r="I250" s="277"/>
      <c r="J250" s="292"/>
      <c r="K250" s="292"/>
      <c r="L250" s="277"/>
      <c r="M250" s="292"/>
      <c r="N250" s="292"/>
      <c r="O250" s="292"/>
      <c r="P250" s="277"/>
      <c r="Q250" s="277">
        <v>30</v>
      </c>
      <c r="R250" s="277">
        <v>5</v>
      </c>
      <c r="S250" s="277">
        <v>20</v>
      </c>
      <c r="T250" s="277">
        <v>1</v>
      </c>
      <c r="U250" s="277">
        <v>30</v>
      </c>
      <c r="V250" s="277" t="s">
        <v>1102</v>
      </c>
      <c r="W250" s="277" t="s">
        <v>42</v>
      </c>
      <c r="X250" s="277">
        <f>178.78+10</f>
        <v>188.78</v>
      </c>
      <c r="Y250" s="277">
        <f>SUM(Q250:U250)+2</f>
        <v>88</v>
      </c>
      <c r="Z250" s="277">
        <f t="shared" si="21"/>
        <v>276.78</v>
      </c>
      <c r="AA250" s="277" t="s">
        <v>43</v>
      </c>
      <c r="AB250" s="277" t="s">
        <v>43</v>
      </c>
      <c r="AC250" s="277" t="s">
        <v>43</v>
      </c>
      <c r="AD250" s="277" t="s">
        <v>42</v>
      </c>
      <c r="AE250" s="277" t="s">
        <v>43</v>
      </c>
      <c r="AF250" s="277" t="s">
        <v>43</v>
      </c>
      <c r="AG250" s="279"/>
    </row>
    <row r="251" ht="144" customHeight="1" spans="1:33">
      <c r="A251" s="108"/>
      <c r="B251" s="281">
        <v>3</v>
      </c>
      <c r="C251" s="106" t="s">
        <v>1103</v>
      </c>
      <c r="D251" s="106">
        <v>22451087</v>
      </c>
      <c r="E251" s="106" t="s">
        <v>78</v>
      </c>
      <c r="F251" s="106">
        <v>184.2</v>
      </c>
      <c r="G251" s="106"/>
      <c r="H251" s="106"/>
      <c r="I251" s="106"/>
      <c r="J251" s="106"/>
      <c r="K251" s="106"/>
      <c r="L251" s="106"/>
      <c r="M251" s="106"/>
      <c r="N251" s="106" t="s">
        <v>134</v>
      </c>
      <c r="O251" s="106"/>
      <c r="P251" s="106"/>
      <c r="Q251" s="106">
        <v>30</v>
      </c>
      <c r="R251" s="106"/>
      <c r="S251" s="106">
        <v>20</v>
      </c>
      <c r="T251" s="106">
        <v>0.5</v>
      </c>
      <c r="U251" s="106">
        <v>30</v>
      </c>
      <c r="V251" s="106" t="s">
        <v>1104</v>
      </c>
      <c r="W251" s="106" t="s">
        <v>42</v>
      </c>
      <c r="X251" s="106">
        <f>184.2+5*0.5</f>
        <v>186.7</v>
      </c>
      <c r="Y251" s="106">
        <f>SUM(Q251:U251)+3</f>
        <v>83.5</v>
      </c>
      <c r="Z251" s="106">
        <f t="shared" si="21"/>
        <v>270.2</v>
      </c>
      <c r="AA251" s="106" t="s">
        <v>43</v>
      </c>
      <c r="AB251" s="106" t="s">
        <v>43</v>
      </c>
      <c r="AC251" s="106" t="s">
        <v>43</v>
      </c>
      <c r="AD251" s="106" t="s">
        <v>42</v>
      </c>
      <c r="AE251" s="106" t="s">
        <v>43</v>
      </c>
      <c r="AF251" s="106" t="s">
        <v>43</v>
      </c>
      <c r="AG251" s="126"/>
    </row>
    <row r="252" ht="36" customHeight="1" spans="1:33">
      <c r="A252" s="108"/>
      <c r="B252" s="281">
        <v>4</v>
      </c>
      <c r="C252" s="106" t="s">
        <v>1105</v>
      </c>
      <c r="D252" s="106">
        <v>22451163</v>
      </c>
      <c r="E252" s="106" t="s">
        <v>63</v>
      </c>
      <c r="F252" s="283">
        <v>185.67</v>
      </c>
      <c r="G252" s="106"/>
      <c r="H252" s="106"/>
      <c r="I252" s="106"/>
      <c r="J252" s="106" t="s">
        <v>347</v>
      </c>
      <c r="K252" s="106"/>
      <c r="L252" s="106"/>
      <c r="M252" s="106"/>
      <c r="N252" s="106"/>
      <c r="O252" s="106"/>
      <c r="P252" s="106"/>
      <c r="Q252" s="106">
        <v>30</v>
      </c>
      <c r="R252" s="106">
        <v>1.2</v>
      </c>
      <c r="S252" s="106">
        <v>20</v>
      </c>
      <c r="T252" s="106">
        <v>0.5</v>
      </c>
      <c r="U252" s="106">
        <v>30</v>
      </c>
      <c r="V252" s="106" t="s">
        <v>1106</v>
      </c>
      <c r="W252" s="106" t="s">
        <v>42</v>
      </c>
      <c r="X252" s="283">
        <f>185.67+1.6</f>
        <v>187.27</v>
      </c>
      <c r="Y252" s="106">
        <f>SUM(Q252:U252)</f>
        <v>81.7</v>
      </c>
      <c r="Z252" s="106">
        <f t="shared" si="21"/>
        <v>268.97</v>
      </c>
      <c r="AA252" s="106" t="s">
        <v>43</v>
      </c>
      <c r="AB252" s="106" t="s">
        <v>43</v>
      </c>
      <c r="AC252" s="106" t="s">
        <v>43</v>
      </c>
      <c r="AD252" s="106" t="s">
        <v>42</v>
      </c>
      <c r="AE252" s="106" t="s">
        <v>43</v>
      </c>
      <c r="AF252" s="106" t="s">
        <v>43</v>
      </c>
      <c r="AG252" s="126"/>
    </row>
    <row r="253" ht="24" customHeight="1" spans="1:33">
      <c r="A253" s="108"/>
      <c r="B253" s="281">
        <v>5</v>
      </c>
      <c r="C253" s="106" t="s">
        <v>1107</v>
      </c>
      <c r="D253" s="106">
        <v>22451278</v>
      </c>
      <c r="E253" s="106" t="s">
        <v>63</v>
      </c>
      <c r="F253" s="106">
        <v>183.68</v>
      </c>
      <c r="G253" s="106"/>
      <c r="H253" s="106" t="s">
        <v>52</v>
      </c>
      <c r="I253" s="106"/>
      <c r="J253" s="106"/>
      <c r="K253" s="106"/>
      <c r="L253" s="106"/>
      <c r="M253" s="106" t="s">
        <v>1108</v>
      </c>
      <c r="N253" s="106"/>
      <c r="O253" s="106"/>
      <c r="P253" s="106"/>
      <c r="Q253" s="106">
        <v>29</v>
      </c>
      <c r="R253" s="106">
        <v>0</v>
      </c>
      <c r="S253" s="106">
        <v>20</v>
      </c>
      <c r="T253" s="106">
        <v>0.5</v>
      </c>
      <c r="U253" s="106">
        <v>0</v>
      </c>
      <c r="V253" s="106">
        <v>0</v>
      </c>
      <c r="W253" s="106" t="s">
        <v>42</v>
      </c>
      <c r="X253" s="106">
        <f>183.68+25+10</f>
        <v>218.68</v>
      </c>
      <c r="Y253" s="106">
        <f>SUM(Q253:U253)</f>
        <v>49.5</v>
      </c>
      <c r="Z253" s="106">
        <f t="shared" si="21"/>
        <v>268.18</v>
      </c>
      <c r="AA253" s="106" t="s">
        <v>43</v>
      </c>
      <c r="AB253" s="106" t="s">
        <v>53</v>
      </c>
      <c r="AC253" s="106" t="s">
        <v>43</v>
      </c>
      <c r="AD253" s="106" t="s">
        <v>42</v>
      </c>
      <c r="AE253" s="106" t="s">
        <v>43</v>
      </c>
      <c r="AF253" s="106" t="s">
        <v>53</v>
      </c>
      <c r="AG253" s="126"/>
    </row>
    <row r="254" customHeight="1" spans="1:33">
      <c r="A254" s="108"/>
      <c r="B254" s="281">
        <v>6</v>
      </c>
      <c r="C254" s="106" t="s">
        <v>1109</v>
      </c>
      <c r="D254" s="106">
        <v>22451080</v>
      </c>
      <c r="E254" s="106" t="s">
        <v>40</v>
      </c>
      <c r="F254" s="106">
        <v>183.38</v>
      </c>
      <c r="G254" s="106"/>
      <c r="H254" s="106"/>
      <c r="I254" s="106"/>
      <c r="J254" s="106"/>
      <c r="K254" s="106"/>
      <c r="L254" s="106"/>
      <c r="M254" s="106"/>
      <c r="N254" s="106"/>
      <c r="O254" s="106"/>
      <c r="P254" s="106"/>
      <c r="Q254" s="106">
        <v>30</v>
      </c>
      <c r="R254" s="106">
        <v>0</v>
      </c>
      <c r="S254" s="106">
        <v>20</v>
      </c>
      <c r="T254" s="106">
        <v>0.5</v>
      </c>
      <c r="U254" s="106">
        <v>30</v>
      </c>
      <c r="V254" s="106"/>
      <c r="W254" s="106" t="s">
        <v>42</v>
      </c>
      <c r="X254" s="106">
        <v>183.38</v>
      </c>
      <c r="Y254" s="106">
        <f>SUM(Q254:U254)</f>
        <v>80.5</v>
      </c>
      <c r="Z254" s="106">
        <f t="shared" si="21"/>
        <v>263.88</v>
      </c>
      <c r="AA254" s="106" t="s">
        <v>43</v>
      </c>
      <c r="AB254" s="106" t="s">
        <v>43</v>
      </c>
      <c r="AC254" s="106" t="s">
        <v>43</v>
      </c>
      <c r="AD254" s="106" t="s">
        <v>42</v>
      </c>
      <c r="AE254" s="106" t="s">
        <v>43</v>
      </c>
      <c r="AF254" s="106" t="s">
        <v>43</v>
      </c>
      <c r="AG254" s="126"/>
    </row>
    <row r="255" ht="156" customHeight="1" spans="1:33">
      <c r="A255" s="108"/>
      <c r="B255" s="281">
        <v>7</v>
      </c>
      <c r="C255" s="106" t="s">
        <v>1110</v>
      </c>
      <c r="D255" s="109">
        <v>22451033</v>
      </c>
      <c r="E255" s="106" t="s">
        <v>71</v>
      </c>
      <c r="F255" s="289">
        <v>184.47</v>
      </c>
      <c r="G255" s="106"/>
      <c r="H255" s="106"/>
      <c r="I255" s="106"/>
      <c r="J255" s="106"/>
      <c r="K255" s="106"/>
      <c r="L255" s="106"/>
      <c r="M255" s="106"/>
      <c r="N255" s="106"/>
      <c r="O255" s="106"/>
      <c r="P255" s="106"/>
      <c r="Q255" s="106">
        <v>23.75</v>
      </c>
      <c r="R255" s="106">
        <v>2</v>
      </c>
      <c r="S255" s="106">
        <v>20</v>
      </c>
      <c r="T255" s="106">
        <v>0.5</v>
      </c>
      <c r="U255" s="106">
        <v>30</v>
      </c>
      <c r="V255" s="106" t="s">
        <v>1111</v>
      </c>
      <c r="W255" s="106" t="s">
        <v>42</v>
      </c>
      <c r="X255" s="106">
        <v>184.47</v>
      </c>
      <c r="Y255" s="106">
        <f>SUM(Q255:U255)+2</f>
        <v>78.25</v>
      </c>
      <c r="Z255" s="106">
        <f t="shared" si="21"/>
        <v>262.72</v>
      </c>
      <c r="AA255" s="106" t="s">
        <v>43</v>
      </c>
      <c r="AB255" s="106" t="s">
        <v>43</v>
      </c>
      <c r="AC255" s="106" t="s">
        <v>43</v>
      </c>
      <c r="AD255" s="106" t="s">
        <v>42</v>
      </c>
      <c r="AE255" s="106" t="s">
        <v>43</v>
      </c>
      <c r="AF255" s="106" t="s">
        <v>43</v>
      </c>
      <c r="AG255" s="126"/>
    </row>
    <row r="256" ht="60" customHeight="1" spans="1:33">
      <c r="A256" s="108"/>
      <c r="B256" s="281">
        <v>8</v>
      </c>
      <c r="C256" s="106" t="s">
        <v>1112</v>
      </c>
      <c r="D256" s="109">
        <v>22451044</v>
      </c>
      <c r="E256" s="106" t="s">
        <v>63</v>
      </c>
      <c r="F256" s="289">
        <v>179.38</v>
      </c>
      <c r="G256" s="106"/>
      <c r="H256" s="106"/>
      <c r="I256" s="106"/>
      <c r="J256" s="106"/>
      <c r="K256" s="106"/>
      <c r="L256" s="106"/>
      <c r="M256" s="106"/>
      <c r="N256" s="106"/>
      <c r="O256" s="106"/>
      <c r="P256" s="106"/>
      <c r="Q256" s="106">
        <v>30</v>
      </c>
      <c r="R256" s="106">
        <v>0</v>
      </c>
      <c r="S256" s="106">
        <v>20</v>
      </c>
      <c r="T256" s="106">
        <v>0.5</v>
      </c>
      <c r="U256" s="106">
        <v>30</v>
      </c>
      <c r="V256" s="106" t="s">
        <v>1113</v>
      </c>
      <c r="W256" s="106" t="s">
        <v>42</v>
      </c>
      <c r="X256" s="106">
        <v>179.38</v>
      </c>
      <c r="Y256" s="106">
        <f>SUM(Q256:U256)+2</f>
        <v>82.5</v>
      </c>
      <c r="Z256" s="106">
        <f t="shared" si="21"/>
        <v>261.88</v>
      </c>
      <c r="AA256" s="106" t="s">
        <v>53</v>
      </c>
      <c r="AB256" s="106" t="s">
        <v>43</v>
      </c>
      <c r="AC256" s="106" t="s">
        <v>43</v>
      </c>
      <c r="AD256" s="106" t="s">
        <v>42</v>
      </c>
      <c r="AE256" s="106" t="s">
        <v>43</v>
      </c>
      <c r="AF256" s="106" t="s">
        <v>53</v>
      </c>
      <c r="AG256" s="126"/>
    </row>
    <row r="257" customHeight="1" spans="1:33">
      <c r="A257" s="108"/>
      <c r="B257" s="281">
        <v>9</v>
      </c>
      <c r="C257" s="106" t="s">
        <v>1114</v>
      </c>
      <c r="D257" s="106">
        <v>22451082</v>
      </c>
      <c r="E257" s="106" t="s">
        <v>63</v>
      </c>
      <c r="F257" s="106">
        <v>184.68</v>
      </c>
      <c r="G257" s="106"/>
      <c r="H257" s="106" t="s">
        <v>52</v>
      </c>
      <c r="I257" s="106"/>
      <c r="J257" s="106"/>
      <c r="K257" s="106"/>
      <c r="L257" s="106"/>
      <c r="M257" s="106"/>
      <c r="N257" s="106"/>
      <c r="O257" s="106"/>
      <c r="P257" s="106"/>
      <c r="Q257" s="106">
        <v>30</v>
      </c>
      <c r="R257" s="106"/>
      <c r="S257" s="106">
        <v>20</v>
      </c>
      <c r="T257" s="106">
        <v>0.5</v>
      </c>
      <c r="U257" s="106"/>
      <c r="V257" s="106"/>
      <c r="W257" s="106" t="s">
        <v>42</v>
      </c>
      <c r="X257" s="106">
        <f>184.68+25</f>
        <v>209.68</v>
      </c>
      <c r="Y257" s="106">
        <f t="shared" ref="Y257:Y262" si="22">SUM(Q257:U257)</f>
        <v>50.5</v>
      </c>
      <c r="Z257" s="106">
        <f t="shared" si="21"/>
        <v>260.18</v>
      </c>
      <c r="AA257" s="106" t="s">
        <v>43</v>
      </c>
      <c r="AB257" s="106" t="s">
        <v>53</v>
      </c>
      <c r="AC257" s="106" t="s">
        <v>43</v>
      </c>
      <c r="AD257" s="106" t="s">
        <v>42</v>
      </c>
      <c r="AE257" s="106" t="s">
        <v>43</v>
      </c>
      <c r="AF257" s="106" t="s">
        <v>53</v>
      </c>
      <c r="AG257" s="126"/>
    </row>
    <row r="258" customHeight="1" spans="1:33">
      <c r="A258" s="108"/>
      <c r="B258" s="281">
        <v>10</v>
      </c>
      <c r="C258" s="106" t="s">
        <v>1115</v>
      </c>
      <c r="D258" s="109" t="s">
        <v>1116</v>
      </c>
      <c r="E258" s="106" t="s">
        <v>71</v>
      </c>
      <c r="F258" s="106">
        <v>179.42</v>
      </c>
      <c r="G258" s="106"/>
      <c r="H258" s="106"/>
      <c r="I258" s="106"/>
      <c r="J258" s="106"/>
      <c r="K258" s="106"/>
      <c r="L258" s="106"/>
      <c r="M258" s="106"/>
      <c r="N258" s="106"/>
      <c r="O258" s="106"/>
      <c r="P258" s="106"/>
      <c r="Q258" s="106">
        <v>30</v>
      </c>
      <c r="R258" s="106"/>
      <c r="S258" s="106">
        <v>20</v>
      </c>
      <c r="T258" s="106">
        <v>0.5</v>
      </c>
      <c r="U258" s="106">
        <v>30</v>
      </c>
      <c r="V258" s="106"/>
      <c r="W258" s="106" t="s">
        <v>42</v>
      </c>
      <c r="X258" s="106">
        <v>179.42</v>
      </c>
      <c r="Y258" s="106">
        <f t="shared" si="22"/>
        <v>80.5</v>
      </c>
      <c r="Z258" s="106">
        <f t="shared" si="21"/>
        <v>259.92</v>
      </c>
      <c r="AA258" s="106" t="s">
        <v>53</v>
      </c>
      <c r="AB258" s="106" t="s">
        <v>43</v>
      </c>
      <c r="AC258" s="106" t="s">
        <v>43</v>
      </c>
      <c r="AD258" s="106" t="s">
        <v>42</v>
      </c>
      <c r="AE258" s="106" t="s">
        <v>43</v>
      </c>
      <c r="AF258" s="106" t="s">
        <v>53</v>
      </c>
      <c r="AG258" s="126"/>
    </row>
    <row r="259" customHeight="1" spans="1:33">
      <c r="A259" s="108"/>
      <c r="B259" s="281">
        <v>11</v>
      </c>
      <c r="C259" s="106" t="s">
        <v>1117</v>
      </c>
      <c r="D259" s="106">
        <v>22451327</v>
      </c>
      <c r="E259" s="106" t="s">
        <v>71</v>
      </c>
      <c r="F259" s="106">
        <v>177.17</v>
      </c>
      <c r="G259" s="106"/>
      <c r="H259" s="106"/>
      <c r="I259" s="106"/>
      <c r="J259" s="106"/>
      <c r="K259" s="106"/>
      <c r="L259" s="106"/>
      <c r="M259" s="106"/>
      <c r="N259" s="106"/>
      <c r="O259" s="106"/>
      <c r="P259" s="106"/>
      <c r="Q259" s="106">
        <v>30</v>
      </c>
      <c r="R259" s="106"/>
      <c r="S259" s="106">
        <v>20</v>
      </c>
      <c r="T259" s="106">
        <v>0.5</v>
      </c>
      <c r="U259" s="106">
        <v>30</v>
      </c>
      <c r="V259" s="106"/>
      <c r="W259" s="106" t="s">
        <v>42</v>
      </c>
      <c r="X259" s="106">
        <v>177.17</v>
      </c>
      <c r="Y259" s="106">
        <f t="shared" si="22"/>
        <v>80.5</v>
      </c>
      <c r="Z259" s="106">
        <f t="shared" si="21"/>
        <v>257.67</v>
      </c>
      <c r="AA259" s="106" t="s">
        <v>53</v>
      </c>
      <c r="AB259" s="106" t="s">
        <v>43</v>
      </c>
      <c r="AC259" s="106" t="s">
        <v>43</v>
      </c>
      <c r="AD259" s="106" t="s">
        <v>42</v>
      </c>
      <c r="AE259" s="106" t="s">
        <v>43</v>
      </c>
      <c r="AF259" s="106" t="s">
        <v>53</v>
      </c>
      <c r="AG259" s="126"/>
    </row>
    <row r="260" ht="36" customHeight="1" spans="1:33">
      <c r="A260" s="108"/>
      <c r="B260" s="281">
        <v>12</v>
      </c>
      <c r="C260" s="106" t="s">
        <v>1118</v>
      </c>
      <c r="D260" s="106">
        <v>22451213</v>
      </c>
      <c r="E260" s="106" t="s">
        <v>1119</v>
      </c>
      <c r="F260" s="283">
        <v>176.58</v>
      </c>
      <c r="G260" s="106"/>
      <c r="H260" s="106"/>
      <c r="I260" s="106"/>
      <c r="J260" s="106"/>
      <c r="K260" s="106"/>
      <c r="L260" s="106"/>
      <c r="M260" s="106"/>
      <c r="N260" s="106"/>
      <c r="O260" s="106"/>
      <c r="P260" s="106"/>
      <c r="Q260" s="106">
        <v>30</v>
      </c>
      <c r="R260" s="106"/>
      <c r="S260" s="106">
        <v>20</v>
      </c>
      <c r="T260" s="106">
        <v>0.5</v>
      </c>
      <c r="U260" s="106">
        <v>30</v>
      </c>
      <c r="V260" s="106"/>
      <c r="W260" s="106" t="s">
        <v>42</v>
      </c>
      <c r="X260" s="283">
        <v>176.58</v>
      </c>
      <c r="Y260" s="106">
        <f t="shared" si="22"/>
        <v>80.5</v>
      </c>
      <c r="Z260" s="106">
        <f t="shared" si="21"/>
        <v>257.08</v>
      </c>
      <c r="AA260" s="106" t="s">
        <v>53</v>
      </c>
      <c r="AB260" s="106" t="s">
        <v>43</v>
      </c>
      <c r="AC260" s="106" t="s">
        <v>43</v>
      </c>
      <c r="AD260" s="106" t="s">
        <v>42</v>
      </c>
      <c r="AE260" s="106" t="s">
        <v>43</v>
      </c>
      <c r="AF260" s="106" t="s">
        <v>53</v>
      </c>
      <c r="AG260" s="126"/>
    </row>
    <row r="261" ht="36" customHeight="1" spans="1:33">
      <c r="A261" s="108"/>
      <c r="B261" s="281">
        <v>13</v>
      </c>
      <c r="C261" s="106" t="s">
        <v>1120</v>
      </c>
      <c r="D261" s="106">
        <v>22451105</v>
      </c>
      <c r="E261" s="106" t="s">
        <v>40</v>
      </c>
      <c r="F261" s="106">
        <v>181.94</v>
      </c>
      <c r="G261" s="106"/>
      <c r="H261" s="106" t="s">
        <v>1121</v>
      </c>
      <c r="I261" s="106"/>
      <c r="J261" s="131"/>
      <c r="K261" s="131"/>
      <c r="L261" s="106"/>
      <c r="M261" s="131"/>
      <c r="N261" s="131"/>
      <c r="O261" s="131"/>
      <c r="P261" s="106"/>
      <c r="Q261" s="106">
        <v>30</v>
      </c>
      <c r="R261" s="106"/>
      <c r="S261" s="106">
        <v>20</v>
      </c>
      <c r="T261" s="106">
        <v>0.5</v>
      </c>
      <c r="U261" s="106">
        <v>7.5</v>
      </c>
      <c r="V261" s="106"/>
      <c r="W261" s="106" t="s">
        <v>42</v>
      </c>
      <c r="X261" s="106">
        <f>181.94+10+5</f>
        <v>196.94</v>
      </c>
      <c r="Y261" s="106">
        <f t="shared" si="22"/>
        <v>58</v>
      </c>
      <c r="Z261" s="106">
        <f t="shared" si="21"/>
        <v>254.94</v>
      </c>
      <c r="AA261" s="106" t="s">
        <v>43</v>
      </c>
      <c r="AB261" s="106" t="s">
        <v>53</v>
      </c>
      <c r="AC261" s="106" t="s">
        <v>43</v>
      </c>
      <c r="AD261" s="106" t="s">
        <v>42</v>
      </c>
      <c r="AE261" s="106" t="s">
        <v>43</v>
      </c>
      <c r="AF261" s="106" t="s">
        <v>53</v>
      </c>
      <c r="AG261" s="126"/>
    </row>
    <row r="262" customHeight="1" spans="1:33">
      <c r="A262" s="108"/>
      <c r="B262" s="281">
        <v>14</v>
      </c>
      <c r="C262" s="106" t="s">
        <v>1122</v>
      </c>
      <c r="D262" s="106">
        <v>22451190</v>
      </c>
      <c r="E262" s="106" t="s">
        <v>71</v>
      </c>
      <c r="F262" s="106">
        <v>171.7</v>
      </c>
      <c r="G262" s="106"/>
      <c r="H262" s="106"/>
      <c r="I262" s="106"/>
      <c r="J262" s="106"/>
      <c r="K262" s="106"/>
      <c r="L262" s="106"/>
      <c r="M262" s="106"/>
      <c r="N262" s="106"/>
      <c r="O262" s="106"/>
      <c r="P262" s="106"/>
      <c r="Q262" s="106">
        <v>30</v>
      </c>
      <c r="R262" s="106"/>
      <c r="S262" s="106">
        <v>20</v>
      </c>
      <c r="T262" s="106">
        <v>0.5</v>
      </c>
      <c r="U262" s="106">
        <v>30</v>
      </c>
      <c r="V262" s="106"/>
      <c r="W262" s="106" t="s">
        <v>42</v>
      </c>
      <c r="X262" s="106">
        <v>171.7</v>
      </c>
      <c r="Y262" s="106">
        <f t="shared" si="22"/>
        <v>80.5</v>
      </c>
      <c r="Z262" s="106">
        <f t="shared" si="21"/>
        <v>252.2</v>
      </c>
      <c r="AA262" s="106" t="s">
        <v>53</v>
      </c>
      <c r="AB262" s="106" t="s">
        <v>43</v>
      </c>
      <c r="AC262" s="106" t="s">
        <v>43</v>
      </c>
      <c r="AD262" s="106" t="s">
        <v>42</v>
      </c>
      <c r="AE262" s="106" t="s">
        <v>43</v>
      </c>
      <c r="AF262" s="106" t="s">
        <v>53</v>
      </c>
      <c r="AG262" s="126"/>
    </row>
    <row r="263" ht="60" customHeight="1" spans="1:33">
      <c r="A263" s="108"/>
      <c r="B263" s="281">
        <v>15</v>
      </c>
      <c r="C263" s="106" t="s">
        <v>1123</v>
      </c>
      <c r="D263" s="106">
        <v>22451168</v>
      </c>
      <c r="E263" s="106" t="s">
        <v>78</v>
      </c>
      <c r="F263" s="283">
        <v>177.38</v>
      </c>
      <c r="G263" s="106"/>
      <c r="H263" s="106"/>
      <c r="I263" s="106"/>
      <c r="J263" s="106"/>
      <c r="K263" s="106"/>
      <c r="L263" s="106"/>
      <c r="M263" s="106"/>
      <c r="N263" s="106"/>
      <c r="O263" s="106"/>
      <c r="P263" s="106"/>
      <c r="Q263" s="106">
        <v>20.25</v>
      </c>
      <c r="R263" s="106">
        <v>0</v>
      </c>
      <c r="S263" s="106">
        <v>20</v>
      </c>
      <c r="T263" s="106">
        <v>0.5</v>
      </c>
      <c r="U263" s="106">
        <v>30</v>
      </c>
      <c r="V263" s="106" t="s">
        <v>1124</v>
      </c>
      <c r="W263" s="106" t="s">
        <v>42</v>
      </c>
      <c r="X263" s="283">
        <v>177.38</v>
      </c>
      <c r="Y263" s="106">
        <f>SUM(Q263:U263)+2</f>
        <v>72.75</v>
      </c>
      <c r="Z263" s="106">
        <f t="shared" si="21"/>
        <v>250.13</v>
      </c>
      <c r="AA263" s="106" t="s">
        <v>53</v>
      </c>
      <c r="AB263" s="106" t="s">
        <v>43</v>
      </c>
      <c r="AC263" s="106" t="s">
        <v>53</v>
      </c>
      <c r="AD263" s="106" t="s">
        <v>59</v>
      </c>
      <c r="AE263" s="106" t="s">
        <v>53</v>
      </c>
      <c r="AF263" s="106" t="s">
        <v>53</v>
      </c>
      <c r="AG263" s="126"/>
    </row>
    <row r="264" ht="48" customHeight="1" spans="1:33">
      <c r="A264" s="108"/>
      <c r="B264" s="281">
        <v>16</v>
      </c>
      <c r="C264" s="106" t="s">
        <v>1125</v>
      </c>
      <c r="D264" s="106">
        <v>22451027</v>
      </c>
      <c r="E264" s="106" t="s">
        <v>63</v>
      </c>
      <c r="F264" s="106">
        <v>185.32</v>
      </c>
      <c r="G264" s="106"/>
      <c r="H264" s="106"/>
      <c r="I264" s="106"/>
      <c r="J264" s="106"/>
      <c r="K264" s="106"/>
      <c r="L264" s="106"/>
      <c r="M264" s="106"/>
      <c r="N264" s="106"/>
      <c r="O264" s="106"/>
      <c r="P264" s="106"/>
      <c r="Q264" s="106">
        <v>30</v>
      </c>
      <c r="R264" s="106">
        <v>0</v>
      </c>
      <c r="S264" s="106">
        <v>20</v>
      </c>
      <c r="T264" s="106">
        <v>0.5</v>
      </c>
      <c r="U264" s="106">
        <v>7.5</v>
      </c>
      <c r="V264" s="106" t="s">
        <v>1126</v>
      </c>
      <c r="W264" s="106" t="s">
        <v>42</v>
      </c>
      <c r="X264" s="106">
        <v>185.32</v>
      </c>
      <c r="Y264" s="106">
        <f>SUM(Q264:U264)+6</f>
        <v>64</v>
      </c>
      <c r="Z264" s="106">
        <f t="shared" si="21"/>
        <v>249.32</v>
      </c>
      <c r="AA264" s="106" t="s">
        <v>43</v>
      </c>
      <c r="AB264" s="106" t="s">
        <v>53</v>
      </c>
      <c r="AC264" s="106" t="s">
        <v>53</v>
      </c>
      <c r="AD264" s="106" t="s">
        <v>59</v>
      </c>
      <c r="AE264" s="106" t="s">
        <v>53</v>
      </c>
      <c r="AF264" s="106" t="s">
        <v>53</v>
      </c>
      <c r="AG264" s="126"/>
    </row>
    <row r="265" customHeight="1" spans="1:33">
      <c r="A265" s="108"/>
      <c r="B265" s="281">
        <v>17</v>
      </c>
      <c r="C265" s="106" t="s">
        <v>1127</v>
      </c>
      <c r="D265" s="106">
        <v>22451038</v>
      </c>
      <c r="E265" s="106" t="s">
        <v>71</v>
      </c>
      <c r="F265" s="106">
        <v>182.73</v>
      </c>
      <c r="G265" s="106"/>
      <c r="H265" s="106"/>
      <c r="I265" s="131"/>
      <c r="J265" s="131"/>
      <c r="K265" s="131"/>
      <c r="L265" s="106"/>
      <c r="M265" s="131"/>
      <c r="N265" s="131"/>
      <c r="O265" s="131"/>
      <c r="P265" s="131"/>
      <c r="Q265" s="106">
        <v>30</v>
      </c>
      <c r="R265" s="106"/>
      <c r="S265" s="106">
        <v>20</v>
      </c>
      <c r="T265" s="106">
        <v>0.5</v>
      </c>
      <c r="U265" s="106">
        <v>16</v>
      </c>
      <c r="V265" s="106"/>
      <c r="W265" s="106" t="s">
        <v>42</v>
      </c>
      <c r="X265" s="106">
        <v>182.73</v>
      </c>
      <c r="Y265" s="106">
        <f>SUM(Q265:U265)</f>
        <v>66.5</v>
      </c>
      <c r="Z265" s="106">
        <f t="shared" si="21"/>
        <v>249.23</v>
      </c>
      <c r="AA265" s="106" t="s">
        <v>43</v>
      </c>
      <c r="AB265" s="106" t="s">
        <v>43</v>
      </c>
      <c r="AC265" s="106" t="s">
        <v>53</v>
      </c>
      <c r="AD265" s="106" t="s">
        <v>59</v>
      </c>
      <c r="AE265" s="106" t="s">
        <v>53</v>
      </c>
      <c r="AF265" s="106" t="s">
        <v>53</v>
      </c>
      <c r="AG265" s="126"/>
    </row>
    <row r="266" customHeight="1" spans="1:33">
      <c r="A266" s="108"/>
      <c r="B266" s="281">
        <v>18</v>
      </c>
      <c r="C266" s="106" t="s">
        <v>1128</v>
      </c>
      <c r="D266" s="106">
        <v>22451344</v>
      </c>
      <c r="E266" s="106" t="s">
        <v>71</v>
      </c>
      <c r="F266" s="283">
        <v>175.08</v>
      </c>
      <c r="G266" s="106"/>
      <c r="H266" s="106"/>
      <c r="I266" s="106"/>
      <c r="J266" s="106"/>
      <c r="K266" s="106"/>
      <c r="L266" s="106"/>
      <c r="M266" s="106"/>
      <c r="N266" s="106"/>
      <c r="O266" s="106"/>
      <c r="P266" s="106"/>
      <c r="Q266" s="106">
        <v>30</v>
      </c>
      <c r="R266" s="106">
        <v>0</v>
      </c>
      <c r="S266" s="106">
        <v>20</v>
      </c>
      <c r="T266" s="106">
        <v>0.5</v>
      </c>
      <c r="U266" s="106">
        <v>15</v>
      </c>
      <c r="V266" s="106">
        <v>0</v>
      </c>
      <c r="W266" s="106" t="s">
        <v>42</v>
      </c>
      <c r="X266" s="283">
        <v>175.08</v>
      </c>
      <c r="Y266" s="106">
        <f>SUM(Q266:U266)</f>
        <v>65.5</v>
      </c>
      <c r="Z266" s="106">
        <f t="shared" si="21"/>
        <v>240.58</v>
      </c>
      <c r="AA266" s="106" t="s">
        <v>53</v>
      </c>
      <c r="AB266" s="106" t="s">
        <v>43</v>
      </c>
      <c r="AC266" s="106" t="s">
        <v>53</v>
      </c>
      <c r="AD266" s="106" t="s">
        <v>59</v>
      </c>
      <c r="AE266" s="106" t="s">
        <v>53</v>
      </c>
      <c r="AF266" s="106" t="s">
        <v>53</v>
      </c>
      <c r="AG266" s="126"/>
    </row>
    <row r="267" ht="72" customHeight="1" spans="1:33">
      <c r="A267" s="108"/>
      <c r="B267" s="281">
        <v>19</v>
      </c>
      <c r="C267" s="106" t="s">
        <v>1129</v>
      </c>
      <c r="D267" s="106">
        <v>22451275</v>
      </c>
      <c r="E267" s="106" t="s">
        <v>63</v>
      </c>
      <c r="F267" s="106">
        <v>182.45</v>
      </c>
      <c r="G267" s="106"/>
      <c r="H267" s="106"/>
      <c r="I267" s="106"/>
      <c r="J267" s="106"/>
      <c r="K267" s="106"/>
      <c r="L267" s="106"/>
      <c r="M267" s="106"/>
      <c r="N267" s="106"/>
      <c r="O267" s="106"/>
      <c r="P267" s="106"/>
      <c r="Q267" s="106">
        <v>30</v>
      </c>
      <c r="R267" s="106"/>
      <c r="S267" s="106">
        <v>20</v>
      </c>
      <c r="T267" s="106">
        <v>0.5</v>
      </c>
      <c r="U267" s="106"/>
      <c r="V267" s="106" t="s">
        <v>1130</v>
      </c>
      <c r="W267" s="106" t="s">
        <v>42</v>
      </c>
      <c r="X267" s="106">
        <v>182.45</v>
      </c>
      <c r="Y267" s="106">
        <f>SUM(Q267:U267)+5</f>
        <v>55.5</v>
      </c>
      <c r="Z267" s="106">
        <f t="shared" si="21"/>
        <v>237.95</v>
      </c>
      <c r="AA267" s="106" t="s">
        <v>43</v>
      </c>
      <c r="AB267" s="106" t="s">
        <v>53</v>
      </c>
      <c r="AC267" s="106" t="s">
        <v>53</v>
      </c>
      <c r="AD267" s="106" t="s">
        <v>59</v>
      </c>
      <c r="AE267" s="106" t="s">
        <v>53</v>
      </c>
      <c r="AF267" s="106" t="s">
        <v>53</v>
      </c>
      <c r="AG267" s="126"/>
    </row>
    <row r="268" customHeight="1" spans="1:33">
      <c r="A268" s="108"/>
      <c r="B268" s="281">
        <v>20</v>
      </c>
      <c r="C268" s="106" t="s">
        <v>1131</v>
      </c>
      <c r="D268" s="106">
        <v>22451161</v>
      </c>
      <c r="E268" s="106" t="s">
        <v>63</v>
      </c>
      <c r="F268" s="106">
        <v>182.68</v>
      </c>
      <c r="G268" s="106"/>
      <c r="H268" s="106"/>
      <c r="I268" s="106"/>
      <c r="J268" s="106"/>
      <c r="K268" s="106"/>
      <c r="L268" s="106"/>
      <c r="M268" s="106"/>
      <c r="N268" s="106"/>
      <c r="O268" s="106"/>
      <c r="P268" s="106"/>
      <c r="Q268" s="106">
        <v>30</v>
      </c>
      <c r="R268" s="106">
        <v>1.2</v>
      </c>
      <c r="S268" s="106">
        <v>20</v>
      </c>
      <c r="T268" s="106">
        <v>0.5</v>
      </c>
      <c r="U268" s="106">
        <v>0</v>
      </c>
      <c r="V268" s="106">
        <v>0</v>
      </c>
      <c r="W268" s="106" t="s">
        <v>42</v>
      </c>
      <c r="X268" s="106">
        <v>182.68</v>
      </c>
      <c r="Y268" s="106">
        <f>SUM(Q268:U268)</f>
        <v>51.7</v>
      </c>
      <c r="Z268" s="106">
        <f t="shared" si="21"/>
        <v>234.38</v>
      </c>
      <c r="AA268" s="106" t="s">
        <v>43</v>
      </c>
      <c r="AB268" s="106" t="s">
        <v>53</v>
      </c>
      <c r="AC268" s="106" t="s">
        <v>53</v>
      </c>
      <c r="AD268" s="106" t="s">
        <v>59</v>
      </c>
      <c r="AE268" s="106" t="s">
        <v>53</v>
      </c>
      <c r="AF268" s="106" t="s">
        <v>53</v>
      </c>
      <c r="AG268" s="126"/>
    </row>
    <row r="269" ht="48" customHeight="1" spans="1:33">
      <c r="A269" s="108"/>
      <c r="B269" s="281">
        <v>21</v>
      </c>
      <c r="C269" s="106" t="s">
        <v>1132</v>
      </c>
      <c r="D269" s="106">
        <v>22451220</v>
      </c>
      <c r="E269" s="106" t="s">
        <v>63</v>
      </c>
      <c r="F269" s="106">
        <v>180.08</v>
      </c>
      <c r="G269" s="106"/>
      <c r="H269" s="106"/>
      <c r="I269" s="106"/>
      <c r="J269" s="106"/>
      <c r="K269" s="106"/>
      <c r="L269" s="106"/>
      <c r="M269" s="106"/>
      <c r="N269" s="106"/>
      <c r="O269" s="106"/>
      <c r="P269" s="106"/>
      <c r="Q269" s="106">
        <v>30</v>
      </c>
      <c r="R269" s="106"/>
      <c r="S269" s="106">
        <v>20</v>
      </c>
      <c r="T269" s="106">
        <v>0.5</v>
      </c>
      <c r="U269" s="106">
        <v>0</v>
      </c>
      <c r="V269" s="106" t="s">
        <v>1133</v>
      </c>
      <c r="W269" s="106" t="s">
        <v>42</v>
      </c>
      <c r="X269" s="106">
        <v>180.08</v>
      </c>
      <c r="Y269" s="106">
        <f>SUM(Q269:U269)+2</f>
        <v>52.5</v>
      </c>
      <c r="Z269" s="106">
        <f t="shared" si="21"/>
        <v>232.58</v>
      </c>
      <c r="AA269" s="106" t="s">
        <v>53</v>
      </c>
      <c r="AB269" s="106" t="s">
        <v>53</v>
      </c>
      <c r="AC269" s="106" t="s">
        <v>53</v>
      </c>
      <c r="AD269" s="106" t="s">
        <v>59</v>
      </c>
      <c r="AE269" s="106" t="s">
        <v>53</v>
      </c>
      <c r="AF269" s="106" t="s">
        <v>53</v>
      </c>
      <c r="AG269" s="126"/>
    </row>
    <row r="270" customHeight="1" spans="1:33">
      <c r="A270" s="108"/>
      <c r="B270" s="281">
        <v>22</v>
      </c>
      <c r="C270" s="106" t="s">
        <v>1134</v>
      </c>
      <c r="D270" s="106">
        <v>22451042</v>
      </c>
      <c r="E270" s="106" t="s">
        <v>71</v>
      </c>
      <c r="F270" s="283">
        <v>182</v>
      </c>
      <c r="G270" s="106"/>
      <c r="H270" s="106"/>
      <c r="I270" s="106"/>
      <c r="J270" s="106"/>
      <c r="K270" s="106"/>
      <c r="L270" s="106"/>
      <c r="M270" s="106"/>
      <c r="N270" s="106"/>
      <c r="O270" s="106"/>
      <c r="P270" s="106"/>
      <c r="Q270" s="106">
        <v>20</v>
      </c>
      <c r="R270" s="106">
        <v>0</v>
      </c>
      <c r="S270" s="106">
        <v>20</v>
      </c>
      <c r="T270" s="106">
        <v>0.5</v>
      </c>
      <c r="U270" s="106">
        <v>7.5</v>
      </c>
      <c r="V270" s="106">
        <v>0</v>
      </c>
      <c r="W270" s="106" t="s">
        <v>42</v>
      </c>
      <c r="X270" s="283">
        <v>182</v>
      </c>
      <c r="Y270" s="106">
        <f>SUM(Q270:U270)</f>
        <v>48</v>
      </c>
      <c r="Z270" s="106">
        <f t="shared" si="21"/>
        <v>230</v>
      </c>
      <c r="AA270" s="106" t="s">
        <v>53</v>
      </c>
      <c r="AB270" s="106" t="s">
        <v>53</v>
      </c>
      <c r="AC270" s="106" t="s">
        <v>53</v>
      </c>
      <c r="AD270" s="106" t="s">
        <v>59</v>
      </c>
      <c r="AE270" s="106" t="s">
        <v>53</v>
      </c>
      <c r="AF270" s="106" t="s">
        <v>53</v>
      </c>
      <c r="AG270" s="126"/>
    </row>
    <row r="271" ht="60" customHeight="1" spans="1:33">
      <c r="A271" s="108"/>
      <c r="B271" s="281">
        <v>23</v>
      </c>
      <c r="C271" s="106" t="s">
        <v>1135</v>
      </c>
      <c r="D271" s="106">
        <v>22451030</v>
      </c>
      <c r="E271" s="106" t="s">
        <v>71</v>
      </c>
      <c r="F271" s="106">
        <v>167.93</v>
      </c>
      <c r="G271" s="106"/>
      <c r="H271" s="106"/>
      <c r="I271" s="106"/>
      <c r="J271" s="106"/>
      <c r="K271" s="106"/>
      <c r="L271" s="106"/>
      <c r="M271" s="106"/>
      <c r="N271" s="106"/>
      <c r="O271" s="106"/>
      <c r="P271" s="106"/>
      <c r="Q271" s="106">
        <v>30</v>
      </c>
      <c r="R271" s="106"/>
      <c r="S271" s="106">
        <v>20</v>
      </c>
      <c r="T271" s="106">
        <v>0.5</v>
      </c>
      <c r="U271" s="106">
        <v>6</v>
      </c>
      <c r="V271" s="106" t="s">
        <v>1136</v>
      </c>
      <c r="W271" s="106" t="s">
        <v>42</v>
      </c>
      <c r="X271" s="106">
        <v>167.93</v>
      </c>
      <c r="Y271" s="106">
        <f>SUM(Q271:U271)+3</f>
        <v>59.5</v>
      </c>
      <c r="Z271" s="106">
        <f t="shared" si="21"/>
        <v>227.43</v>
      </c>
      <c r="AA271" s="106" t="s">
        <v>53</v>
      </c>
      <c r="AB271" s="106" t="s">
        <v>53</v>
      </c>
      <c r="AC271" s="106" t="s">
        <v>53</v>
      </c>
      <c r="AD271" s="106" t="s">
        <v>59</v>
      </c>
      <c r="AE271" s="106" t="s">
        <v>53</v>
      </c>
      <c r="AF271" s="106" t="s">
        <v>53</v>
      </c>
      <c r="AG271" s="126"/>
    </row>
    <row r="272" customHeight="1" spans="1:33">
      <c r="A272" s="108"/>
      <c r="B272" s="281">
        <v>24</v>
      </c>
      <c r="C272" s="106" t="s">
        <v>1137</v>
      </c>
      <c r="D272" s="109">
        <v>22451325</v>
      </c>
      <c r="E272" s="106" t="s">
        <v>40</v>
      </c>
      <c r="F272" s="283">
        <v>179.81</v>
      </c>
      <c r="G272" s="106"/>
      <c r="H272" s="106"/>
      <c r="I272" s="106"/>
      <c r="J272" s="106"/>
      <c r="K272" s="106"/>
      <c r="L272" s="106"/>
      <c r="M272" s="106"/>
      <c r="N272" s="106"/>
      <c r="O272" s="106"/>
      <c r="P272" s="106"/>
      <c r="Q272" s="106">
        <v>25</v>
      </c>
      <c r="R272" s="106"/>
      <c r="S272" s="106">
        <v>20</v>
      </c>
      <c r="T272" s="106">
        <v>0.5</v>
      </c>
      <c r="U272" s="106"/>
      <c r="V272" s="106"/>
      <c r="W272" s="106" t="s">
        <v>42</v>
      </c>
      <c r="X272" s="283">
        <v>179.81</v>
      </c>
      <c r="Y272" s="106">
        <f t="shared" ref="Y272:Y279" si="23">SUM(Q272:U272)</f>
        <v>45.5</v>
      </c>
      <c r="Z272" s="106">
        <f t="shared" si="21"/>
        <v>225.31</v>
      </c>
      <c r="AA272" s="106" t="s">
        <v>53</v>
      </c>
      <c r="AB272" s="106" t="s">
        <v>53</v>
      </c>
      <c r="AC272" s="106" t="s">
        <v>53</v>
      </c>
      <c r="AD272" s="106" t="s">
        <v>59</v>
      </c>
      <c r="AE272" s="106" t="s">
        <v>53</v>
      </c>
      <c r="AF272" s="106" t="s">
        <v>53</v>
      </c>
      <c r="AG272" s="126"/>
    </row>
    <row r="273" customHeight="1" spans="1:33">
      <c r="A273" s="108"/>
      <c r="B273" s="281">
        <v>25</v>
      </c>
      <c r="C273" s="106" t="s">
        <v>1138</v>
      </c>
      <c r="D273" s="109">
        <v>22451295</v>
      </c>
      <c r="E273" s="106" t="s">
        <v>63</v>
      </c>
      <c r="F273" s="283">
        <v>180.08</v>
      </c>
      <c r="G273" s="106"/>
      <c r="H273" s="106"/>
      <c r="I273" s="106"/>
      <c r="J273" s="106"/>
      <c r="K273" s="106"/>
      <c r="L273" s="106"/>
      <c r="M273" s="106"/>
      <c r="N273" s="106"/>
      <c r="O273" s="106"/>
      <c r="P273" s="106"/>
      <c r="Q273" s="106">
        <v>15.25</v>
      </c>
      <c r="R273" s="106"/>
      <c r="S273" s="106">
        <v>20</v>
      </c>
      <c r="T273" s="106">
        <v>0.5</v>
      </c>
      <c r="U273" s="106">
        <v>7.5</v>
      </c>
      <c r="V273" s="106"/>
      <c r="W273" s="106" t="s">
        <v>42</v>
      </c>
      <c r="X273" s="283">
        <v>180.08</v>
      </c>
      <c r="Y273" s="106">
        <f t="shared" si="23"/>
        <v>43.25</v>
      </c>
      <c r="Z273" s="106">
        <f t="shared" si="21"/>
        <v>223.33</v>
      </c>
      <c r="AA273" s="106" t="s">
        <v>53</v>
      </c>
      <c r="AB273" s="106" t="s">
        <v>53</v>
      </c>
      <c r="AC273" s="106" t="s">
        <v>53</v>
      </c>
      <c r="AD273" s="106" t="s">
        <v>59</v>
      </c>
      <c r="AE273" s="106" t="s">
        <v>53</v>
      </c>
      <c r="AF273" s="106" t="s">
        <v>53</v>
      </c>
      <c r="AG273" s="126"/>
    </row>
    <row r="274" customHeight="1" spans="1:33">
      <c r="A274" s="108"/>
      <c r="B274" s="281">
        <v>26</v>
      </c>
      <c r="C274" s="106" t="s">
        <v>1139</v>
      </c>
      <c r="D274" s="106">
        <v>22451230</v>
      </c>
      <c r="E274" s="106" t="s">
        <v>40</v>
      </c>
      <c r="F274" s="283">
        <v>173.22</v>
      </c>
      <c r="G274" s="106"/>
      <c r="H274" s="106"/>
      <c r="I274" s="106" t="s">
        <v>161</v>
      </c>
      <c r="J274" s="106"/>
      <c r="K274" s="106"/>
      <c r="L274" s="106"/>
      <c r="M274" s="106"/>
      <c r="N274" s="106"/>
      <c r="O274" s="106"/>
      <c r="P274" s="106"/>
      <c r="Q274" s="106">
        <v>15</v>
      </c>
      <c r="R274" s="106">
        <v>0</v>
      </c>
      <c r="S274" s="106">
        <v>20</v>
      </c>
      <c r="T274" s="106">
        <v>0.5</v>
      </c>
      <c r="U274" s="106">
        <v>7.5</v>
      </c>
      <c r="V274" s="106">
        <v>0</v>
      </c>
      <c r="W274" s="106" t="s">
        <v>42</v>
      </c>
      <c r="X274" s="283">
        <f>173.22+10*0.4</f>
        <v>177.22</v>
      </c>
      <c r="Y274" s="106">
        <f t="shared" si="23"/>
        <v>43</v>
      </c>
      <c r="Z274" s="106">
        <f t="shared" si="21"/>
        <v>220.22</v>
      </c>
      <c r="AA274" s="106" t="s">
        <v>53</v>
      </c>
      <c r="AB274" s="106" t="s">
        <v>53</v>
      </c>
      <c r="AC274" s="106" t="s">
        <v>53</v>
      </c>
      <c r="AD274" s="106" t="s">
        <v>59</v>
      </c>
      <c r="AE274" s="106" t="s">
        <v>53</v>
      </c>
      <c r="AF274" s="106" t="s">
        <v>53</v>
      </c>
      <c r="AG274" s="126"/>
    </row>
    <row r="275" customHeight="1" spans="1:33">
      <c r="A275" s="108"/>
      <c r="B275" s="281">
        <v>27</v>
      </c>
      <c r="C275" s="106" t="s">
        <v>1140</v>
      </c>
      <c r="D275" s="109" t="s">
        <v>1141</v>
      </c>
      <c r="E275" s="106" t="s">
        <v>63</v>
      </c>
      <c r="F275" s="283">
        <v>181.48</v>
      </c>
      <c r="G275" s="106"/>
      <c r="H275" s="106"/>
      <c r="I275" s="106"/>
      <c r="J275" s="106"/>
      <c r="K275" s="106"/>
      <c r="L275" s="106"/>
      <c r="M275" s="106"/>
      <c r="N275" s="106"/>
      <c r="O275" s="106"/>
      <c r="P275" s="106"/>
      <c r="Q275" s="106">
        <v>27.5</v>
      </c>
      <c r="R275" s="106"/>
      <c r="S275" s="106">
        <v>10.5</v>
      </c>
      <c r="T275" s="106"/>
      <c r="U275" s="106">
        <v>0</v>
      </c>
      <c r="V275" s="106"/>
      <c r="W275" s="106" t="s">
        <v>42</v>
      </c>
      <c r="X275" s="283">
        <v>181.48</v>
      </c>
      <c r="Y275" s="106">
        <f t="shared" si="23"/>
        <v>38</v>
      </c>
      <c r="Z275" s="106">
        <f t="shared" si="21"/>
        <v>219.48</v>
      </c>
      <c r="AA275" s="106" t="s">
        <v>53</v>
      </c>
      <c r="AB275" s="106" t="s">
        <v>53</v>
      </c>
      <c r="AC275" s="106" t="s">
        <v>53</v>
      </c>
      <c r="AD275" s="106" t="s">
        <v>59</v>
      </c>
      <c r="AE275" s="106" t="s">
        <v>53</v>
      </c>
      <c r="AF275" s="106" t="s">
        <v>53</v>
      </c>
      <c r="AG275" s="126"/>
    </row>
    <row r="276" customHeight="1" spans="1:33">
      <c r="A276" s="108"/>
      <c r="B276" s="281">
        <v>28</v>
      </c>
      <c r="C276" s="106" t="s">
        <v>1142</v>
      </c>
      <c r="D276" s="109">
        <v>22451153</v>
      </c>
      <c r="E276" s="106" t="s">
        <v>40</v>
      </c>
      <c r="F276" s="283">
        <v>180.64</v>
      </c>
      <c r="G276" s="106"/>
      <c r="H276" s="106"/>
      <c r="I276" s="106"/>
      <c r="J276" s="106"/>
      <c r="K276" s="106"/>
      <c r="L276" s="106"/>
      <c r="M276" s="106"/>
      <c r="N276" s="106"/>
      <c r="O276" s="106"/>
      <c r="P276" s="106"/>
      <c r="Q276" s="106">
        <v>7.5</v>
      </c>
      <c r="R276" s="106"/>
      <c r="S276" s="106">
        <v>20.5</v>
      </c>
      <c r="T276" s="106"/>
      <c r="U276" s="106">
        <v>10</v>
      </c>
      <c r="V276" s="106"/>
      <c r="W276" s="106" t="s">
        <v>42</v>
      </c>
      <c r="X276" s="283">
        <v>180.64</v>
      </c>
      <c r="Y276" s="106">
        <f t="shared" si="23"/>
        <v>38</v>
      </c>
      <c r="Z276" s="106">
        <f t="shared" si="21"/>
        <v>218.64</v>
      </c>
      <c r="AA276" s="106" t="s">
        <v>53</v>
      </c>
      <c r="AB276" s="106" t="s">
        <v>53</v>
      </c>
      <c r="AC276" s="106" t="s">
        <v>53</v>
      </c>
      <c r="AD276" s="106" t="s">
        <v>59</v>
      </c>
      <c r="AE276" s="106" t="s">
        <v>53</v>
      </c>
      <c r="AF276" s="106" t="s">
        <v>53</v>
      </c>
      <c r="AG276" s="126"/>
    </row>
    <row r="277" customHeight="1" spans="1:33">
      <c r="A277" s="108"/>
      <c r="B277" s="281">
        <v>29</v>
      </c>
      <c r="C277" s="106" t="s">
        <v>1143</v>
      </c>
      <c r="D277" s="109">
        <v>22451160</v>
      </c>
      <c r="E277" s="106" t="s">
        <v>71</v>
      </c>
      <c r="F277" s="283">
        <v>182.72</v>
      </c>
      <c r="G277" s="106"/>
      <c r="H277" s="106"/>
      <c r="I277" s="106"/>
      <c r="J277" s="106"/>
      <c r="K277" s="106"/>
      <c r="L277" s="106"/>
      <c r="M277" s="106"/>
      <c r="N277" s="106"/>
      <c r="O277" s="106"/>
      <c r="P277" s="106"/>
      <c r="Q277" s="106">
        <v>0</v>
      </c>
      <c r="R277" s="106">
        <v>0</v>
      </c>
      <c r="S277" s="106">
        <v>20</v>
      </c>
      <c r="T277" s="106">
        <v>0.5</v>
      </c>
      <c r="U277" s="106">
        <v>0</v>
      </c>
      <c r="V277" s="106">
        <v>0</v>
      </c>
      <c r="W277" s="106" t="s">
        <v>42</v>
      </c>
      <c r="X277" s="283">
        <v>182.72</v>
      </c>
      <c r="Y277" s="106">
        <f t="shared" si="23"/>
        <v>20.5</v>
      </c>
      <c r="Z277" s="106">
        <f t="shared" si="21"/>
        <v>203.22</v>
      </c>
      <c r="AA277" s="106" t="s">
        <v>43</v>
      </c>
      <c r="AB277" s="106" t="s">
        <v>53</v>
      </c>
      <c r="AC277" s="106" t="s">
        <v>53</v>
      </c>
      <c r="AD277" s="106" t="s">
        <v>59</v>
      </c>
      <c r="AE277" s="106" t="s">
        <v>53</v>
      </c>
      <c r="AF277" s="106" t="s">
        <v>53</v>
      </c>
      <c r="AG277" s="126"/>
    </row>
    <row r="278" customHeight="1" spans="1:33">
      <c r="A278" s="108"/>
      <c r="B278" s="281">
        <v>30</v>
      </c>
      <c r="C278" s="106" t="s">
        <v>1144</v>
      </c>
      <c r="D278" s="106">
        <v>22451247</v>
      </c>
      <c r="E278" s="106" t="s">
        <v>58</v>
      </c>
      <c r="F278" s="106">
        <v>169.03</v>
      </c>
      <c r="G278" s="106"/>
      <c r="H278" s="106"/>
      <c r="I278" s="106"/>
      <c r="J278" s="106"/>
      <c r="K278" s="106"/>
      <c r="L278" s="106"/>
      <c r="M278" s="106"/>
      <c r="N278" s="106"/>
      <c r="O278" s="106"/>
      <c r="P278" s="106"/>
      <c r="Q278" s="106">
        <v>5</v>
      </c>
      <c r="R278" s="106"/>
      <c r="S278" s="106">
        <v>20</v>
      </c>
      <c r="T278" s="106">
        <v>0.5</v>
      </c>
      <c r="U278" s="106"/>
      <c r="V278" s="106"/>
      <c r="W278" s="106" t="s">
        <v>42</v>
      </c>
      <c r="X278" s="106">
        <v>169.03</v>
      </c>
      <c r="Y278" s="106">
        <f t="shared" si="23"/>
        <v>25.5</v>
      </c>
      <c r="Z278" s="106">
        <f t="shared" si="21"/>
        <v>194.53</v>
      </c>
      <c r="AA278" s="106" t="s">
        <v>53</v>
      </c>
      <c r="AB278" s="106" t="s">
        <v>53</v>
      </c>
      <c r="AC278" s="106" t="s">
        <v>53</v>
      </c>
      <c r="AD278" s="106" t="s">
        <v>59</v>
      </c>
      <c r="AE278" s="106" t="s">
        <v>53</v>
      </c>
      <c r="AF278" s="106" t="s">
        <v>53</v>
      </c>
      <c r="AG278" s="126"/>
    </row>
    <row r="279" customHeight="1" spans="1:33">
      <c r="A279" s="108"/>
      <c r="B279" s="281">
        <v>31</v>
      </c>
      <c r="C279" s="106" t="s">
        <v>1145</v>
      </c>
      <c r="D279" s="106">
        <v>22451032</v>
      </c>
      <c r="E279" s="106" t="s">
        <v>58</v>
      </c>
      <c r="F279" s="106">
        <v>174.87</v>
      </c>
      <c r="G279" s="106"/>
      <c r="H279" s="106"/>
      <c r="I279" s="106"/>
      <c r="J279" s="106"/>
      <c r="K279" s="106"/>
      <c r="L279" s="106"/>
      <c r="M279" s="106"/>
      <c r="N279" s="106"/>
      <c r="O279" s="106"/>
      <c r="P279" s="106"/>
      <c r="Q279" s="106"/>
      <c r="R279" s="106"/>
      <c r="S279" s="106">
        <v>10</v>
      </c>
      <c r="T279" s="106">
        <v>0.5</v>
      </c>
      <c r="U279" s="106"/>
      <c r="V279" s="106"/>
      <c r="W279" s="106" t="s">
        <v>42</v>
      </c>
      <c r="X279" s="106">
        <v>174.87</v>
      </c>
      <c r="Y279" s="106">
        <f t="shared" si="23"/>
        <v>10.5</v>
      </c>
      <c r="Z279" s="106">
        <f t="shared" si="21"/>
        <v>185.37</v>
      </c>
      <c r="AA279" s="106" t="s">
        <v>53</v>
      </c>
      <c r="AB279" s="106" t="s">
        <v>53</v>
      </c>
      <c r="AC279" s="106" t="s">
        <v>53</v>
      </c>
      <c r="AD279" s="106" t="s">
        <v>59</v>
      </c>
      <c r="AE279" s="106" t="s">
        <v>53</v>
      </c>
      <c r="AF279" s="106" t="s">
        <v>53</v>
      </c>
      <c r="AG279" s="126"/>
    </row>
    <row r="280" customHeight="1" spans="1:33">
      <c r="A280" s="108"/>
      <c r="B280" s="281">
        <v>32</v>
      </c>
      <c r="C280" s="106" t="s">
        <v>1146</v>
      </c>
      <c r="D280" s="106"/>
      <c r="E280" s="106"/>
      <c r="F280" s="289"/>
      <c r="G280" s="106"/>
      <c r="H280" s="106"/>
      <c r="I280" s="106"/>
      <c r="J280" s="106"/>
      <c r="K280" s="106"/>
      <c r="L280" s="106"/>
      <c r="M280" s="106"/>
      <c r="N280" s="106"/>
      <c r="O280" s="106"/>
      <c r="P280" s="106"/>
      <c r="Q280" s="106"/>
      <c r="R280" s="106"/>
      <c r="S280" s="106"/>
      <c r="T280" s="106"/>
      <c r="U280" s="106"/>
      <c r="V280" s="106"/>
      <c r="W280" s="106" t="s">
        <v>42</v>
      </c>
      <c r="X280" s="106"/>
      <c r="Y280" s="106"/>
      <c r="Z280" s="106"/>
      <c r="AA280" s="106" t="s">
        <v>53</v>
      </c>
      <c r="AB280" s="106" t="s">
        <v>53</v>
      </c>
      <c r="AC280" s="106" t="s">
        <v>53</v>
      </c>
      <c r="AD280" s="131" t="s">
        <v>59</v>
      </c>
      <c r="AE280" s="106" t="s">
        <v>53</v>
      </c>
      <c r="AF280" s="106" t="s">
        <v>53</v>
      </c>
      <c r="AG280" s="126"/>
    </row>
    <row r="281" customHeight="1" spans="1:33">
      <c r="A281" s="108"/>
      <c r="B281" s="281">
        <v>33</v>
      </c>
      <c r="C281" s="106" t="s">
        <v>1147</v>
      </c>
      <c r="D281" s="106"/>
      <c r="E281" s="106"/>
      <c r="F281" s="289"/>
      <c r="G281" s="106"/>
      <c r="H281" s="106"/>
      <c r="I281" s="106"/>
      <c r="J281" s="106"/>
      <c r="K281" s="106"/>
      <c r="L281" s="106"/>
      <c r="M281" s="106"/>
      <c r="N281" s="106"/>
      <c r="O281" s="106"/>
      <c r="P281" s="106"/>
      <c r="Q281" s="106"/>
      <c r="R281" s="106"/>
      <c r="S281" s="106"/>
      <c r="T281" s="106"/>
      <c r="U281" s="106"/>
      <c r="V281" s="106"/>
      <c r="W281" s="106" t="s">
        <v>42</v>
      </c>
      <c r="X281" s="106"/>
      <c r="Y281" s="106"/>
      <c r="Z281" s="106"/>
      <c r="AA281" s="106" t="s">
        <v>53</v>
      </c>
      <c r="AB281" s="106" t="s">
        <v>53</v>
      </c>
      <c r="AC281" s="106" t="s">
        <v>53</v>
      </c>
      <c r="AD281" s="131" t="s">
        <v>59</v>
      </c>
      <c r="AE281" s="106" t="s">
        <v>53</v>
      </c>
      <c r="AF281" s="106" t="s">
        <v>53</v>
      </c>
      <c r="AG281" s="126"/>
    </row>
    <row r="282" customHeight="1" spans="1:33">
      <c r="A282" s="123"/>
      <c r="B282" s="281">
        <v>34</v>
      </c>
      <c r="C282" s="106" t="s">
        <v>1148</v>
      </c>
      <c r="D282" s="106"/>
      <c r="E282" s="106"/>
      <c r="F282" s="289"/>
      <c r="G282" s="106"/>
      <c r="H282" s="106"/>
      <c r="I282" s="106"/>
      <c r="J282" s="106"/>
      <c r="K282" s="106"/>
      <c r="L282" s="106"/>
      <c r="M282" s="106"/>
      <c r="N282" s="106"/>
      <c r="O282" s="106"/>
      <c r="P282" s="106"/>
      <c r="Q282" s="106"/>
      <c r="R282" s="106"/>
      <c r="S282" s="106"/>
      <c r="T282" s="106"/>
      <c r="U282" s="106"/>
      <c r="V282" s="106"/>
      <c r="W282" s="106" t="s">
        <v>42</v>
      </c>
      <c r="X282" s="106"/>
      <c r="Y282" s="106"/>
      <c r="Z282" s="106"/>
      <c r="AA282" s="106" t="s">
        <v>53</v>
      </c>
      <c r="AB282" s="106" t="s">
        <v>53</v>
      </c>
      <c r="AC282" s="106" t="s">
        <v>53</v>
      </c>
      <c r="AD282" s="131" t="s">
        <v>59</v>
      </c>
      <c r="AE282" s="106" t="s">
        <v>53</v>
      </c>
      <c r="AF282" s="106" t="s">
        <v>53</v>
      </c>
      <c r="AG282" s="126"/>
    </row>
    <row r="283" s="270" customFormat="1" ht="60" customHeight="1" spans="1:33">
      <c r="A283" s="291" t="s">
        <v>1149</v>
      </c>
      <c r="B283" s="278">
        <v>1</v>
      </c>
      <c r="C283" s="277" t="s">
        <v>1150</v>
      </c>
      <c r="D283" s="277">
        <v>22451122</v>
      </c>
      <c r="E283" s="277" t="s">
        <v>71</v>
      </c>
      <c r="F283" s="285">
        <v>182.02</v>
      </c>
      <c r="G283" s="277"/>
      <c r="H283" s="277" t="s">
        <v>52</v>
      </c>
      <c r="I283" s="277"/>
      <c r="J283" s="277"/>
      <c r="K283" s="277"/>
      <c r="L283" s="277"/>
      <c r="M283" s="277"/>
      <c r="N283" s="277"/>
      <c r="O283" s="277"/>
      <c r="P283" s="277"/>
      <c r="Q283" s="277">
        <v>30</v>
      </c>
      <c r="R283" s="277">
        <v>2</v>
      </c>
      <c r="S283" s="277">
        <v>20</v>
      </c>
      <c r="T283" s="277">
        <v>0</v>
      </c>
      <c r="U283" s="277">
        <v>30</v>
      </c>
      <c r="V283" s="277" t="s">
        <v>1151</v>
      </c>
      <c r="W283" s="277" t="s">
        <v>42</v>
      </c>
      <c r="X283" s="285">
        <v>207.02</v>
      </c>
      <c r="Y283" s="277">
        <v>87</v>
      </c>
      <c r="Z283" s="285">
        <v>294.02</v>
      </c>
      <c r="AA283" s="277" t="s">
        <v>43</v>
      </c>
      <c r="AB283" s="277" t="s">
        <v>43</v>
      </c>
      <c r="AC283" s="277" t="s">
        <v>43</v>
      </c>
      <c r="AD283" s="277" t="str">
        <f t="shared" ref="AD283:AD313" si="24">IF(AC283="是","优秀","合格")</f>
        <v>优秀</v>
      </c>
      <c r="AE283" s="277" t="str">
        <f t="shared" ref="AE283:AE313" si="25">IF(AD283="优秀","是","否")</f>
        <v>是</v>
      </c>
      <c r="AF283" s="277" t="str">
        <f t="shared" ref="AF283:AF313" si="26">IF(AND(AA283="是",AB283="是"),"是","否")</f>
        <v>是</v>
      </c>
      <c r="AG283" s="279"/>
    </row>
    <row r="284" s="270" customFormat="1" ht="108" customHeight="1" spans="1:33">
      <c r="A284" s="291"/>
      <c r="B284" s="278">
        <v>2</v>
      </c>
      <c r="C284" s="277" t="s">
        <v>1152</v>
      </c>
      <c r="D284" s="277">
        <v>22451023</v>
      </c>
      <c r="E284" s="277" t="s">
        <v>71</v>
      </c>
      <c r="F284" s="285">
        <v>181.92</v>
      </c>
      <c r="G284" s="277"/>
      <c r="H284" s="277" t="s">
        <v>52</v>
      </c>
      <c r="I284" s="277"/>
      <c r="J284" s="277" t="s">
        <v>52</v>
      </c>
      <c r="K284" s="277"/>
      <c r="L284" s="277"/>
      <c r="M284" s="277"/>
      <c r="N284" s="277"/>
      <c r="O284" s="277"/>
      <c r="P284" s="277"/>
      <c r="Q284" s="277">
        <v>30</v>
      </c>
      <c r="R284" s="277">
        <v>2</v>
      </c>
      <c r="S284" s="277">
        <v>20</v>
      </c>
      <c r="T284" s="277">
        <v>0.5</v>
      </c>
      <c r="U284" s="277">
        <v>25</v>
      </c>
      <c r="V284" s="277" t="s">
        <v>1153</v>
      </c>
      <c r="W284" s="277" t="s">
        <v>42</v>
      </c>
      <c r="X284" s="285">
        <v>210.92</v>
      </c>
      <c r="Y284" s="277">
        <v>80.5</v>
      </c>
      <c r="Z284" s="285">
        <v>291.42</v>
      </c>
      <c r="AA284" s="277" t="str">
        <f t="shared" ref="AA284:AA313" si="27">IF(_xlfn.RANK.EQ(X284,$X$284:$X$313,0)&lt;=12,"是","否")</f>
        <v>是</v>
      </c>
      <c r="AB284" s="277" t="str">
        <f t="shared" ref="AB284:AB313" si="28">IF(_xlfn.RANK.EQ(Y284,$Y$284:$Y$313,0)&lt;=12,"是","否")</f>
        <v>是</v>
      </c>
      <c r="AC284" s="277" t="str">
        <f t="shared" ref="AC284:AC313" si="29">IF(_xlfn.RANK.EQ(Z284,$Z$284:$Z$313,0)&lt;=12,"是","否")</f>
        <v>是</v>
      </c>
      <c r="AD284" s="277" t="str">
        <f t="shared" si="24"/>
        <v>优秀</v>
      </c>
      <c r="AE284" s="277" t="str">
        <f t="shared" si="25"/>
        <v>是</v>
      </c>
      <c r="AF284" s="277" t="str">
        <f t="shared" si="26"/>
        <v>是</v>
      </c>
      <c r="AG284" s="279"/>
    </row>
    <row r="285" s="270" customFormat="1" customHeight="1" spans="1:33">
      <c r="A285" s="291"/>
      <c r="B285" s="278">
        <v>3</v>
      </c>
      <c r="C285" s="277" t="s">
        <v>1154</v>
      </c>
      <c r="D285" s="277">
        <v>22451343</v>
      </c>
      <c r="E285" s="277" t="s">
        <v>71</v>
      </c>
      <c r="F285" s="285">
        <v>181.19</v>
      </c>
      <c r="G285" s="277"/>
      <c r="H285" s="277" t="s">
        <v>52</v>
      </c>
      <c r="I285" s="277"/>
      <c r="J285" s="277"/>
      <c r="K285" s="277"/>
      <c r="L285" s="277"/>
      <c r="M285" s="277"/>
      <c r="N285" s="277"/>
      <c r="O285" s="277"/>
      <c r="P285" s="277"/>
      <c r="Q285" s="277">
        <v>30</v>
      </c>
      <c r="R285" s="277">
        <v>0</v>
      </c>
      <c r="S285" s="277">
        <v>20</v>
      </c>
      <c r="T285" s="277">
        <v>0.5</v>
      </c>
      <c r="U285" s="277">
        <v>30</v>
      </c>
      <c r="V285" s="277"/>
      <c r="W285" s="277" t="s">
        <v>42</v>
      </c>
      <c r="X285" s="285">
        <v>206.19</v>
      </c>
      <c r="Y285" s="277">
        <v>80.5</v>
      </c>
      <c r="Z285" s="285">
        <v>286.69</v>
      </c>
      <c r="AA285" s="277" t="str">
        <f t="shared" si="27"/>
        <v>是</v>
      </c>
      <c r="AB285" s="277" t="str">
        <f t="shared" si="28"/>
        <v>是</v>
      </c>
      <c r="AC285" s="277" t="str">
        <f t="shared" si="29"/>
        <v>是</v>
      </c>
      <c r="AD285" s="277" t="str">
        <f t="shared" si="24"/>
        <v>优秀</v>
      </c>
      <c r="AE285" s="277" t="str">
        <f t="shared" si="25"/>
        <v>是</v>
      </c>
      <c r="AF285" s="277" t="str">
        <f t="shared" si="26"/>
        <v>是</v>
      </c>
      <c r="AG285" s="279"/>
    </row>
    <row r="286" s="270" customFormat="1" ht="84" customHeight="1" spans="1:33">
      <c r="A286" s="291"/>
      <c r="B286" s="278">
        <v>4</v>
      </c>
      <c r="C286" s="277" t="s">
        <v>1155</v>
      </c>
      <c r="D286" s="277">
        <v>22451296</v>
      </c>
      <c r="E286" s="277" t="s">
        <v>63</v>
      </c>
      <c r="F286" s="285">
        <v>184.94</v>
      </c>
      <c r="G286" s="277"/>
      <c r="H286" s="277" t="s">
        <v>1156</v>
      </c>
      <c r="I286" s="277"/>
      <c r="J286" s="277" t="s">
        <v>161</v>
      </c>
      <c r="K286" s="277"/>
      <c r="L286" s="277"/>
      <c r="M286" s="277"/>
      <c r="N286" s="277"/>
      <c r="O286" s="277"/>
      <c r="P286" s="277"/>
      <c r="Q286" s="277">
        <v>30</v>
      </c>
      <c r="R286" s="277">
        <v>0</v>
      </c>
      <c r="S286" s="277">
        <v>20</v>
      </c>
      <c r="T286" s="277">
        <v>0.5</v>
      </c>
      <c r="U286" s="277">
        <v>30</v>
      </c>
      <c r="V286" s="277" t="s">
        <v>1157</v>
      </c>
      <c r="W286" s="277" t="s">
        <v>42</v>
      </c>
      <c r="X286" s="285">
        <v>199.44</v>
      </c>
      <c r="Y286" s="277">
        <v>84.5</v>
      </c>
      <c r="Z286" s="285">
        <v>283.94</v>
      </c>
      <c r="AA286" s="277" t="str">
        <f t="shared" si="27"/>
        <v>是</v>
      </c>
      <c r="AB286" s="277" t="str">
        <f t="shared" si="28"/>
        <v>是</v>
      </c>
      <c r="AC286" s="277" t="str">
        <f t="shared" si="29"/>
        <v>是</v>
      </c>
      <c r="AD286" s="277" t="str">
        <f t="shared" si="24"/>
        <v>优秀</v>
      </c>
      <c r="AE286" s="277" t="str">
        <f t="shared" si="25"/>
        <v>是</v>
      </c>
      <c r="AF286" s="277" t="str">
        <f t="shared" si="26"/>
        <v>是</v>
      </c>
      <c r="AG286" s="279"/>
    </row>
    <row r="287" customHeight="1" spans="1:33">
      <c r="A287" s="108"/>
      <c r="B287" s="281">
        <v>5</v>
      </c>
      <c r="C287" s="106" t="s">
        <v>1158</v>
      </c>
      <c r="D287" s="106">
        <v>22451144</v>
      </c>
      <c r="E287" s="106" t="s">
        <v>71</v>
      </c>
      <c r="F287" s="289">
        <v>182.85</v>
      </c>
      <c r="G287" s="106"/>
      <c r="H287" s="106" t="s">
        <v>161</v>
      </c>
      <c r="I287" s="106"/>
      <c r="J287" s="106"/>
      <c r="K287" s="106"/>
      <c r="L287" s="106"/>
      <c r="M287" s="106"/>
      <c r="N287" s="106"/>
      <c r="O287" s="106"/>
      <c r="P287" s="106"/>
      <c r="Q287" s="106">
        <v>30</v>
      </c>
      <c r="R287" s="106">
        <v>0</v>
      </c>
      <c r="S287" s="106">
        <v>20</v>
      </c>
      <c r="T287" s="106">
        <v>0.5</v>
      </c>
      <c r="U287" s="106">
        <v>30</v>
      </c>
      <c r="V287" s="106"/>
      <c r="W287" s="106" t="s">
        <v>42</v>
      </c>
      <c r="X287" s="289">
        <v>192.85</v>
      </c>
      <c r="Y287" s="106">
        <v>80.5</v>
      </c>
      <c r="Z287" s="289">
        <v>273.35</v>
      </c>
      <c r="AA287" s="106" t="str">
        <f t="shared" si="27"/>
        <v>是</v>
      </c>
      <c r="AB287" s="106" t="str">
        <f t="shared" si="28"/>
        <v>是</v>
      </c>
      <c r="AC287" s="106" t="str">
        <f t="shared" si="29"/>
        <v>是</v>
      </c>
      <c r="AD287" s="106" t="str">
        <f t="shared" si="24"/>
        <v>优秀</v>
      </c>
      <c r="AE287" s="106" t="str">
        <f t="shared" si="25"/>
        <v>是</v>
      </c>
      <c r="AF287" s="106" t="str">
        <f t="shared" si="26"/>
        <v>是</v>
      </c>
      <c r="AG287" s="126"/>
    </row>
    <row r="288" ht="120" customHeight="1" spans="1:33">
      <c r="A288" s="108"/>
      <c r="B288" s="281">
        <v>6</v>
      </c>
      <c r="C288" s="106" t="s">
        <v>1159</v>
      </c>
      <c r="D288" s="106">
        <v>22451269</v>
      </c>
      <c r="E288" s="106" t="s">
        <v>63</v>
      </c>
      <c r="F288" s="289">
        <v>182.92</v>
      </c>
      <c r="G288" s="106"/>
      <c r="H288" s="106"/>
      <c r="I288" s="106"/>
      <c r="J288" s="106"/>
      <c r="K288" s="106"/>
      <c r="L288" s="106"/>
      <c r="M288" s="106"/>
      <c r="N288" s="106"/>
      <c r="O288" s="106"/>
      <c r="P288" s="106"/>
      <c r="Q288" s="106">
        <v>30</v>
      </c>
      <c r="R288" s="106">
        <v>0</v>
      </c>
      <c r="S288" s="106">
        <v>20</v>
      </c>
      <c r="T288" s="106">
        <v>0.5</v>
      </c>
      <c r="U288" s="106">
        <v>29.4</v>
      </c>
      <c r="V288" s="106" t="s">
        <v>1160</v>
      </c>
      <c r="W288" s="106" t="s">
        <v>42</v>
      </c>
      <c r="X288" s="289">
        <v>182.92</v>
      </c>
      <c r="Y288" s="106">
        <v>82.9</v>
      </c>
      <c r="Z288" s="289">
        <v>265.82</v>
      </c>
      <c r="AA288" s="106" t="str">
        <f t="shared" si="27"/>
        <v>是</v>
      </c>
      <c r="AB288" s="106" t="str">
        <f t="shared" si="28"/>
        <v>是</v>
      </c>
      <c r="AC288" s="106" t="str">
        <f t="shared" si="29"/>
        <v>是</v>
      </c>
      <c r="AD288" s="106" t="str">
        <f t="shared" si="24"/>
        <v>优秀</v>
      </c>
      <c r="AE288" s="106" t="str">
        <f t="shared" si="25"/>
        <v>是</v>
      </c>
      <c r="AF288" s="106" t="str">
        <f t="shared" si="26"/>
        <v>是</v>
      </c>
      <c r="AG288" s="126"/>
    </row>
    <row r="289" customHeight="1" spans="1:33">
      <c r="A289" s="108"/>
      <c r="B289" s="281">
        <v>7</v>
      </c>
      <c r="C289" s="106" t="s">
        <v>1161</v>
      </c>
      <c r="D289" s="106">
        <v>22451170</v>
      </c>
      <c r="E289" s="106" t="s">
        <v>63</v>
      </c>
      <c r="F289" s="289">
        <v>181.96</v>
      </c>
      <c r="G289" s="106"/>
      <c r="H289" s="106"/>
      <c r="I289" s="106"/>
      <c r="J289" s="106"/>
      <c r="K289" s="106"/>
      <c r="L289" s="106"/>
      <c r="M289" s="106"/>
      <c r="N289" s="106"/>
      <c r="O289" s="106"/>
      <c r="P289" s="106"/>
      <c r="Q289" s="106">
        <v>30</v>
      </c>
      <c r="R289" s="106">
        <v>0</v>
      </c>
      <c r="S289" s="106">
        <v>20</v>
      </c>
      <c r="T289" s="106">
        <v>0.5</v>
      </c>
      <c r="U289" s="106">
        <v>30</v>
      </c>
      <c r="V289" s="106"/>
      <c r="W289" s="106" t="s">
        <v>42</v>
      </c>
      <c r="X289" s="289">
        <v>181.96</v>
      </c>
      <c r="Y289" s="106">
        <v>80.5</v>
      </c>
      <c r="Z289" s="289">
        <v>262.46</v>
      </c>
      <c r="AA289" s="106" t="str">
        <f t="shared" si="27"/>
        <v>是</v>
      </c>
      <c r="AB289" s="106" t="str">
        <f t="shared" si="28"/>
        <v>是</v>
      </c>
      <c r="AC289" s="106" t="str">
        <f t="shared" si="29"/>
        <v>是</v>
      </c>
      <c r="AD289" s="106" t="str">
        <f t="shared" si="24"/>
        <v>优秀</v>
      </c>
      <c r="AE289" s="106" t="str">
        <f t="shared" si="25"/>
        <v>是</v>
      </c>
      <c r="AF289" s="106" t="str">
        <f t="shared" si="26"/>
        <v>是</v>
      </c>
      <c r="AG289" s="126"/>
    </row>
    <row r="290" customHeight="1" spans="1:33">
      <c r="A290" s="108"/>
      <c r="B290" s="281">
        <v>8</v>
      </c>
      <c r="C290" s="106" t="s">
        <v>1162</v>
      </c>
      <c r="D290" s="106">
        <v>22451253</v>
      </c>
      <c r="E290" s="106" t="s">
        <v>63</v>
      </c>
      <c r="F290" s="289">
        <v>180.66</v>
      </c>
      <c r="G290" s="106"/>
      <c r="H290" s="106" t="s">
        <v>161</v>
      </c>
      <c r="I290" s="106"/>
      <c r="J290" s="106"/>
      <c r="K290" s="106"/>
      <c r="L290" s="106"/>
      <c r="M290" s="106"/>
      <c r="N290" s="106"/>
      <c r="O290" s="106"/>
      <c r="P290" s="106"/>
      <c r="Q290" s="106">
        <v>15</v>
      </c>
      <c r="R290" s="106">
        <v>0</v>
      </c>
      <c r="S290" s="106">
        <v>20</v>
      </c>
      <c r="T290" s="106">
        <v>0.5</v>
      </c>
      <c r="U290" s="106">
        <v>30</v>
      </c>
      <c r="V290" s="106"/>
      <c r="W290" s="106" t="s">
        <v>42</v>
      </c>
      <c r="X290" s="289">
        <v>190.66</v>
      </c>
      <c r="Y290" s="106">
        <v>65.5</v>
      </c>
      <c r="Z290" s="289">
        <v>256.16</v>
      </c>
      <c r="AA290" s="106" t="str">
        <f t="shared" si="27"/>
        <v>是</v>
      </c>
      <c r="AB290" s="106" t="str">
        <f t="shared" si="28"/>
        <v>是</v>
      </c>
      <c r="AC290" s="106" t="str">
        <f t="shared" si="29"/>
        <v>是</v>
      </c>
      <c r="AD290" s="106" t="str">
        <f t="shared" si="24"/>
        <v>优秀</v>
      </c>
      <c r="AE290" s="106" t="str">
        <f t="shared" si="25"/>
        <v>是</v>
      </c>
      <c r="AF290" s="106" t="str">
        <f t="shared" si="26"/>
        <v>是</v>
      </c>
      <c r="AG290" s="126"/>
    </row>
    <row r="291" customHeight="1" spans="1:33">
      <c r="A291" s="108"/>
      <c r="B291" s="281">
        <v>9</v>
      </c>
      <c r="C291" s="106" t="s">
        <v>1163</v>
      </c>
      <c r="D291" s="106">
        <v>22451086</v>
      </c>
      <c r="E291" s="106" t="s">
        <v>71</v>
      </c>
      <c r="F291" s="289">
        <v>180.77</v>
      </c>
      <c r="G291" s="106"/>
      <c r="H291" s="106"/>
      <c r="I291" s="106" t="s">
        <v>52</v>
      </c>
      <c r="J291" s="106"/>
      <c r="K291" s="106"/>
      <c r="L291" s="106" t="s">
        <v>52</v>
      </c>
      <c r="M291" s="106"/>
      <c r="N291" s="106"/>
      <c r="O291" s="106"/>
      <c r="P291" s="106"/>
      <c r="Q291" s="106">
        <v>30</v>
      </c>
      <c r="R291" s="106">
        <v>0</v>
      </c>
      <c r="S291" s="106">
        <v>20</v>
      </c>
      <c r="T291" s="106">
        <v>0.5</v>
      </c>
      <c r="U291" s="106">
        <v>10.44</v>
      </c>
      <c r="V291" s="106"/>
      <c r="W291" s="106" t="s">
        <v>42</v>
      </c>
      <c r="X291" s="289">
        <v>192.77</v>
      </c>
      <c r="Y291" s="106">
        <v>58.94</v>
      </c>
      <c r="Z291" s="289">
        <v>253.71</v>
      </c>
      <c r="AA291" s="106" t="str">
        <f t="shared" si="27"/>
        <v>是</v>
      </c>
      <c r="AB291" s="106" t="str">
        <f t="shared" si="28"/>
        <v>是</v>
      </c>
      <c r="AC291" s="106" t="str">
        <f t="shared" si="29"/>
        <v>是</v>
      </c>
      <c r="AD291" s="106" t="str">
        <f t="shared" si="24"/>
        <v>优秀</v>
      </c>
      <c r="AE291" s="106" t="str">
        <f t="shared" si="25"/>
        <v>是</v>
      </c>
      <c r="AF291" s="106" t="str">
        <f t="shared" si="26"/>
        <v>是</v>
      </c>
      <c r="AG291" s="126"/>
    </row>
    <row r="292" customHeight="1" spans="1:33">
      <c r="A292" s="108"/>
      <c r="B292" s="281">
        <v>10</v>
      </c>
      <c r="C292" s="106" t="s">
        <v>1164</v>
      </c>
      <c r="D292" s="106">
        <v>22451128</v>
      </c>
      <c r="E292" s="106" t="s">
        <v>71</v>
      </c>
      <c r="F292" s="289">
        <v>176.45</v>
      </c>
      <c r="G292" s="106"/>
      <c r="H292" s="106"/>
      <c r="I292" s="106"/>
      <c r="J292" s="106"/>
      <c r="K292" s="106"/>
      <c r="L292" s="106"/>
      <c r="M292" s="106"/>
      <c r="N292" s="106"/>
      <c r="O292" s="106"/>
      <c r="P292" s="106"/>
      <c r="Q292" s="106">
        <v>30</v>
      </c>
      <c r="R292" s="106">
        <v>0</v>
      </c>
      <c r="S292" s="106">
        <v>20</v>
      </c>
      <c r="T292" s="106">
        <v>0.5</v>
      </c>
      <c r="U292" s="106">
        <v>24.5</v>
      </c>
      <c r="V292" s="106"/>
      <c r="W292" s="106" t="s">
        <v>42</v>
      </c>
      <c r="X292" s="289">
        <v>176.45</v>
      </c>
      <c r="Y292" s="106">
        <v>75</v>
      </c>
      <c r="Z292" s="289">
        <v>251.45</v>
      </c>
      <c r="AA292" s="106" t="str">
        <f t="shared" si="27"/>
        <v>否</v>
      </c>
      <c r="AB292" s="106" t="str">
        <f t="shared" si="28"/>
        <v>是</v>
      </c>
      <c r="AC292" s="106" t="str">
        <f t="shared" si="29"/>
        <v>是</v>
      </c>
      <c r="AD292" s="106" t="str">
        <f t="shared" si="24"/>
        <v>优秀</v>
      </c>
      <c r="AE292" s="106" t="str">
        <f t="shared" si="25"/>
        <v>是</v>
      </c>
      <c r="AF292" s="106" t="str">
        <f t="shared" si="26"/>
        <v>否</v>
      </c>
      <c r="AG292" s="126"/>
    </row>
    <row r="293" ht="60" customHeight="1" spans="1:33">
      <c r="A293" s="108"/>
      <c r="B293" s="281">
        <v>11</v>
      </c>
      <c r="C293" s="106" t="s">
        <v>1165</v>
      </c>
      <c r="D293" s="106">
        <v>22451291</v>
      </c>
      <c r="E293" s="106" t="s">
        <v>71</v>
      </c>
      <c r="F293" s="289">
        <v>176</v>
      </c>
      <c r="G293" s="106"/>
      <c r="H293" s="106"/>
      <c r="I293" s="106"/>
      <c r="J293" s="106"/>
      <c r="K293" s="106"/>
      <c r="L293" s="106"/>
      <c r="M293" s="106"/>
      <c r="N293" s="106"/>
      <c r="O293" s="106"/>
      <c r="P293" s="106"/>
      <c r="Q293" s="106">
        <v>27.5</v>
      </c>
      <c r="R293" s="106">
        <v>0</v>
      </c>
      <c r="S293" s="106">
        <v>20</v>
      </c>
      <c r="T293" s="106">
        <v>0.5</v>
      </c>
      <c r="U293" s="106">
        <v>11.5</v>
      </c>
      <c r="V293" s="106" t="s">
        <v>1166</v>
      </c>
      <c r="W293" s="106" t="s">
        <v>42</v>
      </c>
      <c r="X293" s="289">
        <v>176</v>
      </c>
      <c r="Y293" s="106">
        <v>61.5</v>
      </c>
      <c r="Z293" s="289">
        <v>237.5</v>
      </c>
      <c r="AA293" s="106" t="str">
        <f t="shared" si="27"/>
        <v>否</v>
      </c>
      <c r="AB293" s="106" t="str">
        <f t="shared" si="28"/>
        <v>是</v>
      </c>
      <c r="AC293" s="106" t="str">
        <f t="shared" si="29"/>
        <v>是</v>
      </c>
      <c r="AD293" s="106" t="str">
        <f t="shared" si="24"/>
        <v>优秀</v>
      </c>
      <c r="AE293" s="106" t="str">
        <f t="shared" si="25"/>
        <v>是</v>
      </c>
      <c r="AF293" s="106" t="str">
        <f t="shared" si="26"/>
        <v>否</v>
      </c>
      <c r="AG293" s="126"/>
    </row>
    <row r="294" customHeight="1" spans="1:33">
      <c r="A294" s="108"/>
      <c r="B294" s="281">
        <v>12</v>
      </c>
      <c r="C294" s="106" t="s">
        <v>1167</v>
      </c>
      <c r="D294" s="106">
        <v>22451242</v>
      </c>
      <c r="E294" s="106" t="s">
        <v>71</v>
      </c>
      <c r="F294" s="289">
        <v>177.92</v>
      </c>
      <c r="G294" s="106"/>
      <c r="H294" s="106"/>
      <c r="I294" s="106"/>
      <c r="J294" s="106"/>
      <c r="K294" s="106"/>
      <c r="L294" s="106"/>
      <c r="M294" s="106"/>
      <c r="N294" s="106"/>
      <c r="O294" s="106"/>
      <c r="P294" s="106"/>
      <c r="Q294" s="106">
        <v>30</v>
      </c>
      <c r="R294" s="106">
        <v>0</v>
      </c>
      <c r="S294" s="106">
        <v>20</v>
      </c>
      <c r="T294" s="106">
        <v>0.5</v>
      </c>
      <c r="U294" s="106">
        <v>8</v>
      </c>
      <c r="V294" s="106"/>
      <c r="W294" s="106" t="s">
        <v>42</v>
      </c>
      <c r="X294" s="289">
        <v>177.92</v>
      </c>
      <c r="Y294" s="106">
        <v>58.5</v>
      </c>
      <c r="Z294" s="289">
        <v>236.42</v>
      </c>
      <c r="AA294" s="106" t="str">
        <f t="shared" si="27"/>
        <v>否</v>
      </c>
      <c r="AB294" s="106" t="str">
        <f t="shared" si="28"/>
        <v>是</v>
      </c>
      <c r="AC294" s="106" t="str">
        <f t="shared" si="29"/>
        <v>是</v>
      </c>
      <c r="AD294" s="106" t="str">
        <f t="shared" si="24"/>
        <v>优秀</v>
      </c>
      <c r="AE294" s="106" t="str">
        <f t="shared" si="25"/>
        <v>是</v>
      </c>
      <c r="AF294" s="106" t="str">
        <f t="shared" si="26"/>
        <v>否</v>
      </c>
      <c r="AG294" s="126"/>
    </row>
    <row r="295" customHeight="1" spans="1:33">
      <c r="A295" s="108"/>
      <c r="B295" s="281">
        <v>13</v>
      </c>
      <c r="C295" s="106" t="s">
        <v>1168</v>
      </c>
      <c r="D295" s="106">
        <v>22451003</v>
      </c>
      <c r="E295" s="106" t="s">
        <v>71</v>
      </c>
      <c r="F295" s="289">
        <v>184.79</v>
      </c>
      <c r="G295" s="106"/>
      <c r="H295" s="106"/>
      <c r="I295" s="106"/>
      <c r="J295" s="106"/>
      <c r="K295" s="106"/>
      <c r="L295" s="106"/>
      <c r="M295" s="106"/>
      <c r="N295" s="106"/>
      <c r="O295" s="106"/>
      <c r="P295" s="106"/>
      <c r="Q295" s="106">
        <v>30</v>
      </c>
      <c r="R295" s="106">
        <v>0</v>
      </c>
      <c r="S295" s="106">
        <v>20</v>
      </c>
      <c r="T295" s="106">
        <v>0.5</v>
      </c>
      <c r="U295" s="106">
        <v>0</v>
      </c>
      <c r="V295" s="106"/>
      <c r="W295" s="106" t="s">
        <v>42</v>
      </c>
      <c r="X295" s="106">
        <v>184.79</v>
      </c>
      <c r="Y295" s="106">
        <v>50.5</v>
      </c>
      <c r="Z295" s="106">
        <v>235.29</v>
      </c>
      <c r="AA295" s="106" t="str">
        <f t="shared" si="27"/>
        <v>是</v>
      </c>
      <c r="AB295" s="106" t="str">
        <f t="shared" si="28"/>
        <v>是</v>
      </c>
      <c r="AC295" s="106" t="str">
        <f t="shared" si="29"/>
        <v>是</v>
      </c>
      <c r="AD295" s="106" t="str">
        <f t="shared" si="24"/>
        <v>优秀</v>
      </c>
      <c r="AE295" s="106" t="str">
        <f t="shared" si="25"/>
        <v>是</v>
      </c>
      <c r="AF295" s="106" t="str">
        <f t="shared" si="26"/>
        <v>是</v>
      </c>
      <c r="AG295" s="126"/>
    </row>
    <row r="296" customHeight="1" spans="1:33">
      <c r="A296" s="108"/>
      <c r="B296" s="281">
        <v>14</v>
      </c>
      <c r="C296" s="106" t="s">
        <v>1169</v>
      </c>
      <c r="D296" s="106">
        <v>22451074</v>
      </c>
      <c r="E296" s="106" t="s">
        <v>63</v>
      </c>
      <c r="F296" s="289">
        <v>181.04</v>
      </c>
      <c r="G296" s="106"/>
      <c r="H296" s="106" t="s">
        <v>161</v>
      </c>
      <c r="I296" s="106"/>
      <c r="J296" s="106"/>
      <c r="K296" s="106"/>
      <c r="L296" s="106"/>
      <c r="M296" s="106"/>
      <c r="N296" s="106"/>
      <c r="O296" s="106"/>
      <c r="P296" s="106"/>
      <c r="Q296" s="106">
        <v>30</v>
      </c>
      <c r="R296" s="106">
        <v>0</v>
      </c>
      <c r="S296" s="106">
        <v>10</v>
      </c>
      <c r="T296" s="106">
        <v>0.5</v>
      </c>
      <c r="U296" s="106">
        <v>0</v>
      </c>
      <c r="V296" s="106"/>
      <c r="W296" s="106" t="s">
        <v>42</v>
      </c>
      <c r="X296" s="289">
        <v>191.04</v>
      </c>
      <c r="Y296" s="106">
        <v>40.5</v>
      </c>
      <c r="Z296" s="289">
        <v>231.54</v>
      </c>
      <c r="AA296" s="106" t="str">
        <f t="shared" si="27"/>
        <v>是</v>
      </c>
      <c r="AB296" s="106" t="str">
        <f t="shared" si="28"/>
        <v>否</v>
      </c>
      <c r="AC296" s="106" t="str">
        <f t="shared" si="29"/>
        <v>否</v>
      </c>
      <c r="AD296" s="106" t="str">
        <f t="shared" si="24"/>
        <v>合格</v>
      </c>
      <c r="AE296" s="106" t="str">
        <f t="shared" si="25"/>
        <v>否</v>
      </c>
      <c r="AF296" s="106" t="str">
        <f t="shared" si="26"/>
        <v>否</v>
      </c>
      <c r="AG296" s="126"/>
    </row>
    <row r="297" ht="84" customHeight="1" spans="1:33">
      <c r="A297" s="108"/>
      <c r="B297" s="281">
        <v>15</v>
      </c>
      <c r="C297" s="106" t="s">
        <v>1170</v>
      </c>
      <c r="D297" s="106">
        <v>22451084</v>
      </c>
      <c r="E297" s="106" t="s">
        <v>63</v>
      </c>
      <c r="F297" s="289">
        <v>181.79</v>
      </c>
      <c r="G297" s="106"/>
      <c r="H297" s="106"/>
      <c r="I297" s="106"/>
      <c r="J297" s="106"/>
      <c r="K297" s="106"/>
      <c r="L297" s="106"/>
      <c r="M297" s="106"/>
      <c r="N297" s="106"/>
      <c r="O297" s="106"/>
      <c r="P297" s="106"/>
      <c r="Q297" s="106">
        <v>11.25</v>
      </c>
      <c r="R297" s="106">
        <v>0</v>
      </c>
      <c r="S297" s="106">
        <v>20</v>
      </c>
      <c r="T297" s="106">
        <v>0.5</v>
      </c>
      <c r="U297" s="106">
        <v>10</v>
      </c>
      <c r="V297" s="106" t="s">
        <v>1171</v>
      </c>
      <c r="W297" s="106" t="s">
        <v>42</v>
      </c>
      <c r="X297" s="289">
        <v>181.79</v>
      </c>
      <c r="Y297" s="106">
        <v>45.75</v>
      </c>
      <c r="Z297" s="289">
        <v>227.54</v>
      </c>
      <c r="AA297" s="106" t="str">
        <f t="shared" si="27"/>
        <v>否</v>
      </c>
      <c r="AB297" s="106" t="str">
        <f t="shared" si="28"/>
        <v>否</v>
      </c>
      <c r="AC297" s="106" t="str">
        <f t="shared" si="29"/>
        <v>否</v>
      </c>
      <c r="AD297" s="106" t="str">
        <f t="shared" si="24"/>
        <v>合格</v>
      </c>
      <c r="AE297" s="106" t="str">
        <f t="shared" si="25"/>
        <v>否</v>
      </c>
      <c r="AF297" s="106" t="str">
        <f t="shared" si="26"/>
        <v>否</v>
      </c>
      <c r="AG297" s="126"/>
    </row>
    <row r="298" customHeight="1" spans="1:33">
      <c r="A298" s="108"/>
      <c r="B298" s="281">
        <v>16</v>
      </c>
      <c r="C298" s="106" t="s">
        <v>1172</v>
      </c>
      <c r="D298" s="106">
        <v>22451143</v>
      </c>
      <c r="E298" s="106" t="s">
        <v>63</v>
      </c>
      <c r="F298" s="289">
        <v>182.72</v>
      </c>
      <c r="G298" s="106"/>
      <c r="H298" s="106"/>
      <c r="I298" s="106"/>
      <c r="J298" s="106"/>
      <c r="K298" s="106"/>
      <c r="L298" s="106"/>
      <c r="M298" s="106"/>
      <c r="N298" s="106"/>
      <c r="O298" s="106"/>
      <c r="P298" s="106"/>
      <c r="Q298" s="106">
        <v>30</v>
      </c>
      <c r="R298" s="106">
        <v>0</v>
      </c>
      <c r="S298" s="106">
        <v>10</v>
      </c>
      <c r="T298" s="106">
        <v>0.5</v>
      </c>
      <c r="U298" s="106">
        <v>0</v>
      </c>
      <c r="V298" s="106"/>
      <c r="W298" s="106" t="s">
        <v>42</v>
      </c>
      <c r="X298" s="289">
        <v>182.72</v>
      </c>
      <c r="Y298" s="106">
        <v>40.5</v>
      </c>
      <c r="Z298" s="289">
        <v>223.22</v>
      </c>
      <c r="AA298" s="106" t="str">
        <f t="shared" si="27"/>
        <v>是</v>
      </c>
      <c r="AB298" s="106" t="str">
        <f t="shared" si="28"/>
        <v>否</v>
      </c>
      <c r="AC298" s="106" t="str">
        <f t="shared" si="29"/>
        <v>否</v>
      </c>
      <c r="AD298" s="106" t="str">
        <f t="shared" si="24"/>
        <v>合格</v>
      </c>
      <c r="AE298" s="106" t="str">
        <f t="shared" si="25"/>
        <v>否</v>
      </c>
      <c r="AF298" s="106" t="str">
        <f t="shared" si="26"/>
        <v>否</v>
      </c>
      <c r="AG298" s="126"/>
    </row>
    <row r="299" ht="96" customHeight="1" spans="1:33">
      <c r="A299" s="108"/>
      <c r="B299" s="281">
        <v>17</v>
      </c>
      <c r="C299" s="106" t="s">
        <v>1173</v>
      </c>
      <c r="D299" s="106">
        <v>22451113</v>
      </c>
      <c r="E299" s="106" t="s">
        <v>63</v>
      </c>
      <c r="F299" s="289">
        <v>181.75</v>
      </c>
      <c r="G299" s="106"/>
      <c r="H299" s="106"/>
      <c r="I299" s="106"/>
      <c r="J299" s="106"/>
      <c r="K299" s="106"/>
      <c r="L299" s="106"/>
      <c r="M299" s="106"/>
      <c r="N299" s="106"/>
      <c r="O299" s="106"/>
      <c r="P299" s="106"/>
      <c r="Q299" s="106">
        <v>16.25</v>
      </c>
      <c r="R299" s="106">
        <v>0</v>
      </c>
      <c r="S299" s="106">
        <v>20</v>
      </c>
      <c r="T299" s="106">
        <v>0</v>
      </c>
      <c r="U299" s="106">
        <v>0</v>
      </c>
      <c r="V299" s="106" t="s">
        <v>1174</v>
      </c>
      <c r="W299" s="106" t="s">
        <v>42</v>
      </c>
      <c r="X299" s="289">
        <v>181.75</v>
      </c>
      <c r="Y299" s="106">
        <v>41.25</v>
      </c>
      <c r="Z299" s="289">
        <v>223</v>
      </c>
      <c r="AA299" s="106" t="str">
        <f t="shared" si="27"/>
        <v>否</v>
      </c>
      <c r="AB299" s="106" t="str">
        <f t="shared" si="28"/>
        <v>否</v>
      </c>
      <c r="AC299" s="106" t="str">
        <f t="shared" si="29"/>
        <v>否</v>
      </c>
      <c r="AD299" s="106" t="str">
        <f t="shared" si="24"/>
        <v>合格</v>
      </c>
      <c r="AE299" s="106" t="str">
        <f t="shared" si="25"/>
        <v>否</v>
      </c>
      <c r="AF299" s="106" t="str">
        <f t="shared" si="26"/>
        <v>否</v>
      </c>
      <c r="AG299" s="126"/>
    </row>
    <row r="300" customHeight="1" spans="1:33">
      <c r="A300" s="108"/>
      <c r="B300" s="281">
        <v>18</v>
      </c>
      <c r="C300" s="106" t="s">
        <v>1175</v>
      </c>
      <c r="D300" s="106">
        <v>22451073</v>
      </c>
      <c r="E300" s="106" t="s">
        <v>63</v>
      </c>
      <c r="F300" s="289">
        <v>178.21</v>
      </c>
      <c r="G300" s="106"/>
      <c r="H300" s="106"/>
      <c r="I300" s="106"/>
      <c r="J300" s="106"/>
      <c r="K300" s="106"/>
      <c r="L300" s="106"/>
      <c r="M300" s="106"/>
      <c r="N300" s="106"/>
      <c r="O300" s="106"/>
      <c r="P300" s="106"/>
      <c r="Q300" s="106">
        <v>15</v>
      </c>
      <c r="R300" s="106">
        <v>2</v>
      </c>
      <c r="S300" s="106">
        <v>20</v>
      </c>
      <c r="T300" s="106">
        <v>0.5</v>
      </c>
      <c r="U300" s="106">
        <v>5</v>
      </c>
      <c r="V300" s="106"/>
      <c r="W300" s="106" t="s">
        <v>42</v>
      </c>
      <c r="X300" s="289">
        <v>178.21</v>
      </c>
      <c r="Y300" s="106">
        <v>42.5</v>
      </c>
      <c r="Z300" s="289">
        <v>220.71</v>
      </c>
      <c r="AA300" s="106" t="str">
        <f t="shared" si="27"/>
        <v>否</v>
      </c>
      <c r="AB300" s="106" t="str">
        <f t="shared" si="28"/>
        <v>否</v>
      </c>
      <c r="AC300" s="106" t="str">
        <f t="shared" si="29"/>
        <v>否</v>
      </c>
      <c r="AD300" s="106" t="str">
        <f t="shared" si="24"/>
        <v>合格</v>
      </c>
      <c r="AE300" s="106" t="str">
        <f t="shared" si="25"/>
        <v>否</v>
      </c>
      <c r="AF300" s="106" t="str">
        <f t="shared" si="26"/>
        <v>否</v>
      </c>
      <c r="AG300" s="126"/>
    </row>
    <row r="301" customHeight="1" spans="1:33">
      <c r="A301" s="108"/>
      <c r="B301" s="281">
        <v>19</v>
      </c>
      <c r="C301" s="106" t="s">
        <v>1176</v>
      </c>
      <c r="D301" s="106">
        <v>22451134</v>
      </c>
      <c r="E301" s="106" t="s">
        <v>63</v>
      </c>
      <c r="F301" s="289">
        <v>178.75</v>
      </c>
      <c r="G301" s="106"/>
      <c r="H301" s="106"/>
      <c r="I301" s="106"/>
      <c r="J301" s="106"/>
      <c r="K301" s="106"/>
      <c r="L301" s="106"/>
      <c r="M301" s="106"/>
      <c r="N301" s="106"/>
      <c r="O301" s="106"/>
      <c r="P301" s="106"/>
      <c r="Q301" s="106">
        <v>20</v>
      </c>
      <c r="R301" s="106">
        <v>0</v>
      </c>
      <c r="S301" s="106">
        <v>20</v>
      </c>
      <c r="T301" s="106">
        <v>0.5</v>
      </c>
      <c r="U301" s="106">
        <v>0</v>
      </c>
      <c r="V301" s="106"/>
      <c r="W301" s="106" t="s">
        <v>42</v>
      </c>
      <c r="X301" s="289">
        <v>178.75</v>
      </c>
      <c r="Y301" s="106">
        <v>40.5</v>
      </c>
      <c r="Z301" s="289">
        <v>219.25</v>
      </c>
      <c r="AA301" s="106" t="str">
        <f t="shared" si="27"/>
        <v>否</v>
      </c>
      <c r="AB301" s="106" t="str">
        <f t="shared" si="28"/>
        <v>否</v>
      </c>
      <c r="AC301" s="106" t="str">
        <f t="shared" si="29"/>
        <v>否</v>
      </c>
      <c r="AD301" s="106" t="str">
        <f t="shared" si="24"/>
        <v>合格</v>
      </c>
      <c r="AE301" s="106" t="str">
        <f t="shared" si="25"/>
        <v>否</v>
      </c>
      <c r="AF301" s="106" t="str">
        <f t="shared" si="26"/>
        <v>否</v>
      </c>
      <c r="AG301" s="126"/>
    </row>
    <row r="302" ht="72" customHeight="1" spans="1:33">
      <c r="A302" s="108"/>
      <c r="B302" s="281">
        <v>20</v>
      </c>
      <c r="C302" s="106" t="s">
        <v>1177</v>
      </c>
      <c r="D302" s="106">
        <v>22451088</v>
      </c>
      <c r="E302" s="106" t="s">
        <v>71</v>
      </c>
      <c r="F302" s="289">
        <v>174.21</v>
      </c>
      <c r="G302" s="106"/>
      <c r="H302" s="106"/>
      <c r="I302" s="106"/>
      <c r="J302" s="106"/>
      <c r="K302" s="106"/>
      <c r="L302" s="106"/>
      <c r="M302" s="106"/>
      <c r="N302" s="106"/>
      <c r="O302" s="106"/>
      <c r="P302" s="106"/>
      <c r="Q302" s="106">
        <v>20</v>
      </c>
      <c r="R302" s="106">
        <v>0</v>
      </c>
      <c r="S302" s="106">
        <v>20</v>
      </c>
      <c r="T302" s="106">
        <v>0.5</v>
      </c>
      <c r="U302" s="106">
        <v>0</v>
      </c>
      <c r="V302" s="106" t="s">
        <v>1178</v>
      </c>
      <c r="W302" s="106" t="s">
        <v>42</v>
      </c>
      <c r="X302" s="289">
        <v>174.21</v>
      </c>
      <c r="Y302" s="106">
        <v>42.5</v>
      </c>
      <c r="Z302" s="289">
        <v>216.71</v>
      </c>
      <c r="AA302" s="106" t="str">
        <f t="shared" si="27"/>
        <v>否</v>
      </c>
      <c r="AB302" s="106" t="str">
        <f t="shared" si="28"/>
        <v>否</v>
      </c>
      <c r="AC302" s="106" t="str">
        <f t="shared" si="29"/>
        <v>否</v>
      </c>
      <c r="AD302" s="106" t="str">
        <f t="shared" si="24"/>
        <v>合格</v>
      </c>
      <c r="AE302" s="106" t="str">
        <f t="shared" si="25"/>
        <v>否</v>
      </c>
      <c r="AF302" s="106" t="str">
        <f t="shared" si="26"/>
        <v>否</v>
      </c>
      <c r="AG302" s="126"/>
    </row>
    <row r="303" customHeight="1" spans="1:33">
      <c r="A303" s="108"/>
      <c r="B303" s="281">
        <v>21</v>
      </c>
      <c r="C303" s="106" t="s">
        <v>1179</v>
      </c>
      <c r="D303" s="106">
        <v>22451322</v>
      </c>
      <c r="E303" s="106" t="s">
        <v>71</v>
      </c>
      <c r="F303" s="289">
        <v>174.15</v>
      </c>
      <c r="G303" s="106"/>
      <c r="H303" s="106" t="s">
        <v>125</v>
      </c>
      <c r="I303" s="106"/>
      <c r="J303" s="106"/>
      <c r="K303" s="106"/>
      <c r="L303" s="106"/>
      <c r="M303" s="106"/>
      <c r="N303" s="106"/>
      <c r="O303" s="106"/>
      <c r="P303" s="106"/>
      <c r="Q303" s="106">
        <v>15</v>
      </c>
      <c r="R303" s="106">
        <v>0</v>
      </c>
      <c r="S303" s="106">
        <v>10</v>
      </c>
      <c r="T303" s="106">
        <v>0.5</v>
      </c>
      <c r="U303" s="106">
        <v>0</v>
      </c>
      <c r="V303" s="106"/>
      <c r="W303" s="106" t="s">
        <v>42</v>
      </c>
      <c r="X303" s="289">
        <v>176.65</v>
      </c>
      <c r="Y303" s="106">
        <v>25.5</v>
      </c>
      <c r="Z303" s="289">
        <v>202.15</v>
      </c>
      <c r="AA303" s="106" t="str">
        <f t="shared" si="27"/>
        <v>否</v>
      </c>
      <c r="AB303" s="106" t="str">
        <f t="shared" si="28"/>
        <v>否</v>
      </c>
      <c r="AC303" s="106" t="str">
        <f t="shared" si="29"/>
        <v>否</v>
      </c>
      <c r="AD303" s="106" t="str">
        <f t="shared" si="24"/>
        <v>合格</v>
      </c>
      <c r="AE303" s="106" t="str">
        <f t="shared" si="25"/>
        <v>否</v>
      </c>
      <c r="AF303" s="106" t="str">
        <f t="shared" si="26"/>
        <v>否</v>
      </c>
      <c r="AG303" s="126"/>
    </row>
    <row r="304" ht="60" customHeight="1" spans="1:33">
      <c r="A304" s="108"/>
      <c r="B304" s="281">
        <v>22</v>
      </c>
      <c r="C304" s="106" t="s">
        <v>1180</v>
      </c>
      <c r="D304" s="106">
        <v>22451068</v>
      </c>
      <c r="E304" s="106" t="s">
        <v>71</v>
      </c>
      <c r="F304" s="289">
        <v>171.28</v>
      </c>
      <c r="G304" s="106"/>
      <c r="H304" s="106"/>
      <c r="I304" s="106"/>
      <c r="J304" s="106"/>
      <c r="K304" s="106"/>
      <c r="L304" s="106"/>
      <c r="M304" s="106"/>
      <c r="N304" s="106"/>
      <c r="O304" s="106"/>
      <c r="P304" s="106"/>
      <c r="Q304" s="106">
        <v>15</v>
      </c>
      <c r="R304" s="106">
        <v>0</v>
      </c>
      <c r="S304" s="106">
        <v>10</v>
      </c>
      <c r="T304" s="106">
        <v>0.5</v>
      </c>
      <c r="U304" s="106">
        <v>0</v>
      </c>
      <c r="V304" s="106" t="s">
        <v>1181</v>
      </c>
      <c r="W304" s="106" t="s">
        <v>42</v>
      </c>
      <c r="X304" s="289">
        <v>171.28</v>
      </c>
      <c r="Y304" s="106">
        <v>27.5</v>
      </c>
      <c r="Z304" s="289">
        <v>198.78</v>
      </c>
      <c r="AA304" s="106" t="str">
        <f t="shared" si="27"/>
        <v>否</v>
      </c>
      <c r="AB304" s="106" t="str">
        <f t="shared" si="28"/>
        <v>否</v>
      </c>
      <c r="AC304" s="106" t="str">
        <f t="shared" si="29"/>
        <v>否</v>
      </c>
      <c r="AD304" s="106" t="str">
        <f t="shared" si="24"/>
        <v>合格</v>
      </c>
      <c r="AE304" s="106" t="str">
        <f t="shared" si="25"/>
        <v>否</v>
      </c>
      <c r="AF304" s="106" t="str">
        <f t="shared" si="26"/>
        <v>否</v>
      </c>
      <c r="AG304" s="126"/>
    </row>
    <row r="305" customHeight="1" spans="1:33">
      <c r="A305" s="108"/>
      <c r="B305" s="281">
        <v>23</v>
      </c>
      <c r="C305" s="106" t="s">
        <v>1182</v>
      </c>
      <c r="D305" s="106">
        <v>22451034</v>
      </c>
      <c r="E305" s="106" t="s">
        <v>71</v>
      </c>
      <c r="F305" s="289">
        <v>184.11</v>
      </c>
      <c r="G305" s="106"/>
      <c r="H305" s="106"/>
      <c r="I305" s="106"/>
      <c r="J305" s="106"/>
      <c r="K305" s="106"/>
      <c r="L305" s="106"/>
      <c r="M305" s="106"/>
      <c r="N305" s="106"/>
      <c r="O305" s="106"/>
      <c r="P305" s="106"/>
      <c r="Q305" s="106">
        <v>0</v>
      </c>
      <c r="R305" s="106">
        <v>0</v>
      </c>
      <c r="S305" s="106">
        <v>10</v>
      </c>
      <c r="T305" s="106">
        <v>0.5</v>
      </c>
      <c r="U305" s="106">
        <v>4</v>
      </c>
      <c r="V305" s="106"/>
      <c r="W305" s="106" t="s">
        <v>42</v>
      </c>
      <c r="X305" s="289">
        <v>184.11</v>
      </c>
      <c r="Y305" s="106">
        <v>14.5</v>
      </c>
      <c r="Z305" s="289">
        <v>198.61</v>
      </c>
      <c r="AA305" s="106" t="str">
        <f t="shared" si="27"/>
        <v>是</v>
      </c>
      <c r="AB305" s="106" t="str">
        <f t="shared" si="28"/>
        <v>否</v>
      </c>
      <c r="AC305" s="106" t="str">
        <f t="shared" si="29"/>
        <v>否</v>
      </c>
      <c r="AD305" s="106" t="str">
        <f t="shared" si="24"/>
        <v>合格</v>
      </c>
      <c r="AE305" s="106" t="str">
        <f t="shared" si="25"/>
        <v>否</v>
      </c>
      <c r="AF305" s="106" t="str">
        <f t="shared" si="26"/>
        <v>否</v>
      </c>
      <c r="AG305" s="126"/>
    </row>
    <row r="306" customHeight="1" spans="1:33">
      <c r="A306" s="108"/>
      <c r="B306" s="281">
        <v>24</v>
      </c>
      <c r="C306" s="106" t="s">
        <v>1183</v>
      </c>
      <c r="D306" s="106">
        <v>22451287</v>
      </c>
      <c r="E306" s="106" t="s">
        <v>63</v>
      </c>
      <c r="F306" s="289">
        <v>176.66</v>
      </c>
      <c r="G306" s="106"/>
      <c r="H306" s="106"/>
      <c r="I306" s="106"/>
      <c r="J306" s="106"/>
      <c r="K306" s="106"/>
      <c r="L306" s="106"/>
      <c r="M306" s="106"/>
      <c r="N306" s="106"/>
      <c r="O306" s="106"/>
      <c r="P306" s="106"/>
      <c r="Q306" s="106">
        <v>0</v>
      </c>
      <c r="R306" s="106">
        <v>0</v>
      </c>
      <c r="S306" s="106">
        <v>20</v>
      </c>
      <c r="T306" s="106">
        <v>0.5</v>
      </c>
      <c r="U306" s="106">
        <v>0</v>
      </c>
      <c r="V306" s="106"/>
      <c r="W306" s="106" t="s">
        <v>42</v>
      </c>
      <c r="X306" s="289">
        <v>176.66</v>
      </c>
      <c r="Y306" s="106">
        <v>20.5</v>
      </c>
      <c r="Z306" s="289">
        <v>197.16</v>
      </c>
      <c r="AA306" s="106" t="str">
        <f t="shared" si="27"/>
        <v>否</v>
      </c>
      <c r="AB306" s="106" t="str">
        <f t="shared" si="28"/>
        <v>否</v>
      </c>
      <c r="AC306" s="106" t="str">
        <f t="shared" si="29"/>
        <v>否</v>
      </c>
      <c r="AD306" s="106" t="str">
        <f t="shared" si="24"/>
        <v>合格</v>
      </c>
      <c r="AE306" s="106" t="str">
        <f t="shared" si="25"/>
        <v>否</v>
      </c>
      <c r="AF306" s="106" t="str">
        <f t="shared" si="26"/>
        <v>否</v>
      </c>
      <c r="AG306" s="126"/>
    </row>
    <row r="307" ht="60" customHeight="1" spans="1:33">
      <c r="A307" s="108"/>
      <c r="B307" s="281">
        <v>25</v>
      </c>
      <c r="C307" s="106" t="s">
        <v>1184</v>
      </c>
      <c r="D307" s="106">
        <v>22451241</v>
      </c>
      <c r="E307" s="106" t="s">
        <v>63</v>
      </c>
      <c r="F307" s="289">
        <v>177.31</v>
      </c>
      <c r="G307" s="106"/>
      <c r="H307" s="106"/>
      <c r="I307" s="106"/>
      <c r="J307" s="106"/>
      <c r="K307" s="106"/>
      <c r="L307" s="106"/>
      <c r="M307" s="106"/>
      <c r="N307" s="106"/>
      <c r="O307" s="106"/>
      <c r="P307" s="106"/>
      <c r="Q307" s="106">
        <v>3.75</v>
      </c>
      <c r="R307" s="106">
        <v>0</v>
      </c>
      <c r="S307" s="106">
        <v>10</v>
      </c>
      <c r="T307" s="106">
        <v>0.2</v>
      </c>
      <c r="U307" s="106">
        <v>0</v>
      </c>
      <c r="V307" s="106" t="s">
        <v>1185</v>
      </c>
      <c r="W307" s="106" t="s">
        <v>42</v>
      </c>
      <c r="X307" s="289">
        <v>177.31</v>
      </c>
      <c r="Y307" s="106">
        <v>15.95</v>
      </c>
      <c r="Z307" s="289">
        <v>193.26</v>
      </c>
      <c r="AA307" s="106" t="str">
        <f t="shared" si="27"/>
        <v>否</v>
      </c>
      <c r="AB307" s="106" t="str">
        <f t="shared" si="28"/>
        <v>否</v>
      </c>
      <c r="AC307" s="106" t="str">
        <f t="shared" si="29"/>
        <v>否</v>
      </c>
      <c r="AD307" s="106" t="str">
        <f t="shared" si="24"/>
        <v>合格</v>
      </c>
      <c r="AE307" s="106" t="str">
        <f t="shared" si="25"/>
        <v>否</v>
      </c>
      <c r="AF307" s="106" t="str">
        <f t="shared" si="26"/>
        <v>否</v>
      </c>
      <c r="AG307" s="126"/>
    </row>
    <row r="308" customHeight="1" spans="1:33">
      <c r="A308" s="108"/>
      <c r="B308" s="281">
        <v>26</v>
      </c>
      <c r="C308" s="106" t="s">
        <v>1186</v>
      </c>
      <c r="D308" s="106">
        <v>22451234</v>
      </c>
      <c r="E308" s="106" t="s">
        <v>63</v>
      </c>
      <c r="F308" s="289">
        <v>180.45</v>
      </c>
      <c r="G308" s="106"/>
      <c r="H308" s="106"/>
      <c r="I308" s="106"/>
      <c r="J308" s="106"/>
      <c r="K308" s="106"/>
      <c r="L308" s="106"/>
      <c r="M308" s="106"/>
      <c r="N308" s="106"/>
      <c r="O308" s="106"/>
      <c r="P308" s="106"/>
      <c r="Q308" s="106">
        <v>11.25</v>
      </c>
      <c r="R308" s="106">
        <v>0</v>
      </c>
      <c r="S308" s="106">
        <v>0</v>
      </c>
      <c r="T308" s="106">
        <v>0</v>
      </c>
      <c r="U308" s="106">
        <v>0</v>
      </c>
      <c r="V308" s="106"/>
      <c r="W308" s="106" t="s">
        <v>42</v>
      </c>
      <c r="X308" s="289">
        <v>180.45</v>
      </c>
      <c r="Y308" s="106">
        <v>11.25</v>
      </c>
      <c r="Z308" s="289">
        <v>191.7</v>
      </c>
      <c r="AA308" s="106" t="str">
        <f t="shared" si="27"/>
        <v>否</v>
      </c>
      <c r="AB308" s="106" t="str">
        <f t="shared" si="28"/>
        <v>否</v>
      </c>
      <c r="AC308" s="106" t="str">
        <f t="shared" si="29"/>
        <v>否</v>
      </c>
      <c r="AD308" s="106" t="str">
        <f t="shared" si="24"/>
        <v>合格</v>
      </c>
      <c r="AE308" s="106" t="str">
        <f t="shared" si="25"/>
        <v>否</v>
      </c>
      <c r="AF308" s="106" t="str">
        <f t="shared" si="26"/>
        <v>否</v>
      </c>
      <c r="AG308" s="126"/>
    </row>
    <row r="309" customHeight="1" spans="1:33">
      <c r="A309" s="108"/>
      <c r="B309" s="281">
        <v>27</v>
      </c>
      <c r="C309" s="106" t="s">
        <v>1187</v>
      </c>
      <c r="D309" s="106">
        <v>22451187</v>
      </c>
      <c r="E309" s="106" t="s">
        <v>63</v>
      </c>
      <c r="F309" s="289">
        <v>177</v>
      </c>
      <c r="G309" s="106"/>
      <c r="H309" s="106"/>
      <c r="I309" s="106"/>
      <c r="J309" s="106"/>
      <c r="K309" s="106"/>
      <c r="L309" s="106"/>
      <c r="M309" s="106"/>
      <c r="N309" s="106"/>
      <c r="O309" s="106"/>
      <c r="P309" s="106"/>
      <c r="Q309" s="106">
        <v>3.75</v>
      </c>
      <c r="R309" s="106">
        <v>0</v>
      </c>
      <c r="S309" s="106">
        <v>10</v>
      </c>
      <c r="T309" s="106">
        <v>0.5</v>
      </c>
      <c r="U309" s="106">
        <v>0</v>
      </c>
      <c r="V309" s="106"/>
      <c r="W309" s="106" t="s">
        <v>42</v>
      </c>
      <c r="X309" s="289">
        <v>177</v>
      </c>
      <c r="Y309" s="106">
        <v>14.25</v>
      </c>
      <c r="Z309" s="289">
        <v>191.25</v>
      </c>
      <c r="AA309" s="106" t="str">
        <f t="shared" si="27"/>
        <v>否</v>
      </c>
      <c r="AB309" s="106" t="str">
        <f t="shared" si="28"/>
        <v>否</v>
      </c>
      <c r="AC309" s="106" t="str">
        <f t="shared" si="29"/>
        <v>否</v>
      </c>
      <c r="AD309" s="106" t="str">
        <f t="shared" si="24"/>
        <v>合格</v>
      </c>
      <c r="AE309" s="106" t="str">
        <f t="shared" si="25"/>
        <v>否</v>
      </c>
      <c r="AF309" s="106" t="str">
        <f t="shared" si="26"/>
        <v>否</v>
      </c>
      <c r="AG309" s="126"/>
    </row>
    <row r="310" ht="72" customHeight="1" spans="1:33">
      <c r="A310" s="108"/>
      <c r="B310" s="281">
        <v>28</v>
      </c>
      <c r="C310" s="106" t="s">
        <v>1188</v>
      </c>
      <c r="D310" s="106">
        <v>22451192</v>
      </c>
      <c r="E310" s="106" t="s">
        <v>71</v>
      </c>
      <c r="F310" s="289">
        <v>172.19</v>
      </c>
      <c r="G310" s="106"/>
      <c r="H310" s="106"/>
      <c r="I310" s="106"/>
      <c r="J310" s="106"/>
      <c r="K310" s="106"/>
      <c r="L310" s="106"/>
      <c r="M310" s="106"/>
      <c r="N310" s="106"/>
      <c r="O310" s="106"/>
      <c r="P310" s="106"/>
      <c r="Q310" s="106">
        <v>0</v>
      </c>
      <c r="R310" s="106">
        <v>0</v>
      </c>
      <c r="S310" s="106">
        <v>10</v>
      </c>
      <c r="T310" s="106">
        <v>0.5</v>
      </c>
      <c r="U310" s="106">
        <v>0</v>
      </c>
      <c r="V310" s="106" t="s">
        <v>1189</v>
      </c>
      <c r="W310" s="106" t="s">
        <v>42</v>
      </c>
      <c r="X310" s="289">
        <v>172.19</v>
      </c>
      <c r="Y310" s="106">
        <v>16.5</v>
      </c>
      <c r="Z310" s="289">
        <v>188.69</v>
      </c>
      <c r="AA310" s="106" t="str">
        <f t="shared" si="27"/>
        <v>否</v>
      </c>
      <c r="AB310" s="106" t="str">
        <f t="shared" si="28"/>
        <v>否</v>
      </c>
      <c r="AC310" s="106" t="str">
        <f t="shared" si="29"/>
        <v>否</v>
      </c>
      <c r="AD310" s="106" t="str">
        <f t="shared" si="24"/>
        <v>合格</v>
      </c>
      <c r="AE310" s="106" t="str">
        <f t="shared" si="25"/>
        <v>否</v>
      </c>
      <c r="AF310" s="106" t="str">
        <f t="shared" si="26"/>
        <v>否</v>
      </c>
      <c r="AG310" s="126"/>
    </row>
    <row r="311" customHeight="1" spans="1:33">
      <c r="A311" s="108"/>
      <c r="B311" s="281">
        <v>29</v>
      </c>
      <c r="C311" s="106" t="s">
        <v>1190</v>
      </c>
      <c r="D311" s="106">
        <v>22451135</v>
      </c>
      <c r="E311" s="106" t="s">
        <v>63</v>
      </c>
      <c r="F311" s="289">
        <v>175.17</v>
      </c>
      <c r="G311" s="106"/>
      <c r="H311" s="106"/>
      <c r="I311" s="106"/>
      <c r="J311" s="106"/>
      <c r="K311" s="106"/>
      <c r="L311" s="106"/>
      <c r="M311" s="106"/>
      <c r="N311" s="106"/>
      <c r="O311" s="106"/>
      <c r="P311" s="106"/>
      <c r="Q311" s="106">
        <v>0</v>
      </c>
      <c r="R311" s="106">
        <v>0</v>
      </c>
      <c r="S311" s="106">
        <v>10</v>
      </c>
      <c r="T311" s="106">
        <v>0.5</v>
      </c>
      <c r="U311" s="106">
        <v>0</v>
      </c>
      <c r="V311" s="106"/>
      <c r="W311" s="106" t="s">
        <v>42</v>
      </c>
      <c r="X311" s="289">
        <v>175.17</v>
      </c>
      <c r="Y311" s="106">
        <v>10.5</v>
      </c>
      <c r="Z311" s="289">
        <v>185.67</v>
      </c>
      <c r="AA311" s="106" t="str">
        <f t="shared" si="27"/>
        <v>否</v>
      </c>
      <c r="AB311" s="106" t="str">
        <f t="shared" si="28"/>
        <v>否</v>
      </c>
      <c r="AC311" s="106" t="str">
        <f t="shared" si="29"/>
        <v>否</v>
      </c>
      <c r="AD311" s="106" t="str">
        <f t="shared" si="24"/>
        <v>合格</v>
      </c>
      <c r="AE311" s="106" t="str">
        <f t="shared" si="25"/>
        <v>否</v>
      </c>
      <c r="AF311" s="106" t="str">
        <f t="shared" si="26"/>
        <v>否</v>
      </c>
      <c r="AG311" s="126"/>
    </row>
    <row r="312" customHeight="1" spans="1:33">
      <c r="A312" s="108"/>
      <c r="B312" s="281">
        <v>30</v>
      </c>
      <c r="C312" s="106" t="s">
        <v>1191</v>
      </c>
      <c r="D312" s="106">
        <v>22451321</v>
      </c>
      <c r="E312" s="106" t="s">
        <v>71</v>
      </c>
      <c r="F312" s="289">
        <v>175.11</v>
      </c>
      <c r="G312" s="106"/>
      <c r="H312" s="106"/>
      <c r="I312" s="106"/>
      <c r="J312" s="106"/>
      <c r="K312" s="106"/>
      <c r="L312" s="106"/>
      <c r="M312" s="106"/>
      <c r="N312" s="106"/>
      <c r="O312" s="106"/>
      <c r="P312" s="106"/>
      <c r="Q312" s="106">
        <v>0</v>
      </c>
      <c r="R312" s="106">
        <v>0</v>
      </c>
      <c r="S312" s="106">
        <v>10</v>
      </c>
      <c r="T312" s="106">
        <v>0.5</v>
      </c>
      <c r="U312" s="106">
        <v>0</v>
      </c>
      <c r="V312" s="106"/>
      <c r="W312" s="106" t="s">
        <v>42</v>
      </c>
      <c r="X312" s="289">
        <v>175.11</v>
      </c>
      <c r="Y312" s="106">
        <v>10.5</v>
      </c>
      <c r="Z312" s="289">
        <v>185.61</v>
      </c>
      <c r="AA312" s="106" t="str">
        <f t="shared" si="27"/>
        <v>否</v>
      </c>
      <c r="AB312" s="106" t="str">
        <f t="shared" si="28"/>
        <v>否</v>
      </c>
      <c r="AC312" s="106" t="str">
        <f t="shared" si="29"/>
        <v>否</v>
      </c>
      <c r="AD312" s="106" t="str">
        <f t="shared" si="24"/>
        <v>合格</v>
      </c>
      <c r="AE312" s="106" t="str">
        <f t="shared" si="25"/>
        <v>否</v>
      </c>
      <c r="AF312" s="106" t="str">
        <f t="shared" si="26"/>
        <v>否</v>
      </c>
      <c r="AG312" s="126"/>
    </row>
    <row r="313" customHeight="1" spans="1:33">
      <c r="A313" s="123"/>
      <c r="B313" s="281">
        <v>31</v>
      </c>
      <c r="C313" s="106" t="s">
        <v>1192</v>
      </c>
      <c r="D313" s="106">
        <v>22451341</v>
      </c>
      <c r="E313" s="106" t="s">
        <v>71</v>
      </c>
      <c r="F313" s="289">
        <v>178.06</v>
      </c>
      <c r="G313" s="106"/>
      <c r="H313" s="106"/>
      <c r="I313" s="106"/>
      <c r="J313" s="106"/>
      <c r="K313" s="106"/>
      <c r="L313" s="106"/>
      <c r="M313" s="106"/>
      <c r="N313" s="106"/>
      <c r="O313" s="106"/>
      <c r="P313" s="106"/>
      <c r="Q313" s="106">
        <v>0</v>
      </c>
      <c r="R313" s="106">
        <v>0</v>
      </c>
      <c r="S313" s="106">
        <v>0</v>
      </c>
      <c r="T313" s="106">
        <v>0</v>
      </c>
      <c r="U313" s="106">
        <v>0</v>
      </c>
      <c r="V313" s="106"/>
      <c r="W313" s="106" t="s">
        <v>42</v>
      </c>
      <c r="X313" s="289">
        <v>178.06</v>
      </c>
      <c r="Y313" s="106">
        <v>0</v>
      </c>
      <c r="Z313" s="289">
        <v>178.06</v>
      </c>
      <c r="AA313" s="106" t="str">
        <f t="shared" si="27"/>
        <v>否</v>
      </c>
      <c r="AB313" s="106" t="str">
        <f t="shared" si="28"/>
        <v>否</v>
      </c>
      <c r="AC313" s="106" t="str">
        <f t="shared" si="29"/>
        <v>否</v>
      </c>
      <c r="AD313" s="106" t="str">
        <f t="shared" si="24"/>
        <v>合格</v>
      </c>
      <c r="AE313" s="106" t="str">
        <f t="shared" si="25"/>
        <v>否</v>
      </c>
      <c r="AF313" s="106" t="str">
        <f t="shared" si="26"/>
        <v>否</v>
      </c>
      <c r="AG313" s="126"/>
    </row>
    <row r="314" s="270" customFormat="1" ht="48" customHeight="1" spans="1:33">
      <c r="A314" s="277" t="s">
        <v>1193</v>
      </c>
      <c r="B314" s="278">
        <v>1</v>
      </c>
      <c r="C314" s="277" t="s">
        <v>1194</v>
      </c>
      <c r="D314" s="277">
        <v>22451194</v>
      </c>
      <c r="E314" s="277" t="s">
        <v>40</v>
      </c>
      <c r="F314" s="277">
        <v>180.8932039</v>
      </c>
      <c r="G314" s="277"/>
      <c r="H314" s="277"/>
      <c r="I314" s="277"/>
      <c r="J314" s="277"/>
      <c r="K314" s="277"/>
      <c r="L314" s="277"/>
      <c r="M314" s="277"/>
      <c r="N314" s="277"/>
      <c r="O314" s="277"/>
      <c r="P314" s="277"/>
      <c r="Q314" s="277">
        <v>30</v>
      </c>
      <c r="R314" s="277">
        <v>0</v>
      </c>
      <c r="S314" s="277">
        <v>20</v>
      </c>
      <c r="T314" s="277">
        <v>0.5</v>
      </c>
      <c r="U314" s="277">
        <v>30</v>
      </c>
      <c r="V314" s="277" t="s">
        <v>1195</v>
      </c>
      <c r="W314" s="277" t="s">
        <v>42</v>
      </c>
      <c r="X314" s="277">
        <f>SUM(F314:P314)</f>
        <v>180.8932039</v>
      </c>
      <c r="Y314" s="277">
        <v>84.5</v>
      </c>
      <c r="Z314" s="277">
        <f>SUM(X314:Y314)</f>
        <v>265.3932039</v>
      </c>
      <c r="AA314" s="277" t="s">
        <v>43</v>
      </c>
      <c r="AB314" s="277" t="s">
        <v>43</v>
      </c>
      <c r="AC314" s="277" t="s">
        <v>43</v>
      </c>
      <c r="AD314" s="277" t="s">
        <v>42</v>
      </c>
      <c r="AE314" s="277" t="s">
        <v>43</v>
      </c>
      <c r="AF314" s="277" t="s">
        <v>43</v>
      </c>
      <c r="AG314" s="279"/>
    </row>
    <row r="315" ht="36" customHeight="1" spans="1:33">
      <c r="A315" s="106"/>
      <c r="B315" s="281">
        <v>2</v>
      </c>
      <c r="C315" s="106" t="s">
        <v>1196</v>
      </c>
      <c r="D315" s="106">
        <v>22451310</v>
      </c>
      <c r="E315" s="106" t="s">
        <v>63</v>
      </c>
      <c r="F315" s="106">
        <v>177.7864078</v>
      </c>
      <c r="G315" s="106"/>
      <c r="H315" s="106"/>
      <c r="I315" s="106"/>
      <c r="J315" s="106"/>
      <c r="K315" s="106"/>
      <c r="L315" s="106"/>
      <c r="M315" s="106"/>
      <c r="N315" s="106"/>
      <c r="O315" s="106"/>
      <c r="P315" s="106"/>
      <c r="Q315" s="106">
        <v>30</v>
      </c>
      <c r="R315" s="106">
        <v>1</v>
      </c>
      <c r="S315" s="106">
        <v>20</v>
      </c>
      <c r="T315" s="106">
        <v>0.5</v>
      </c>
      <c r="U315" s="106">
        <v>30</v>
      </c>
      <c r="V315" s="106" t="s">
        <v>1197</v>
      </c>
      <c r="W315" s="106" t="s">
        <v>42</v>
      </c>
      <c r="X315" s="106">
        <f>SUM(F315:P315)</f>
        <v>177.7864078</v>
      </c>
      <c r="Y315" s="106">
        <v>86.5</v>
      </c>
      <c r="Z315" s="106">
        <f>SUM(X315:Y315)</f>
        <v>264.2864078</v>
      </c>
      <c r="AA315" s="106" t="s">
        <v>43</v>
      </c>
      <c r="AB315" s="106" t="s">
        <v>43</v>
      </c>
      <c r="AC315" s="106" t="s">
        <v>43</v>
      </c>
      <c r="AD315" s="106" t="s">
        <v>42</v>
      </c>
      <c r="AE315" s="106" t="s">
        <v>43</v>
      </c>
      <c r="AF315" s="106" t="s">
        <v>43</v>
      </c>
      <c r="AG315" s="126"/>
    </row>
    <row r="316" customHeight="1" spans="1:33">
      <c r="A316" s="106"/>
      <c r="B316" s="281">
        <v>3</v>
      </c>
      <c r="C316" s="106" t="s">
        <v>1198</v>
      </c>
      <c r="D316" s="106">
        <v>22451308</v>
      </c>
      <c r="E316" s="106" t="s">
        <v>63</v>
      </c>
      <c r="F316" s="106">
        <v>183.0615385</v>
      </c>
      <c r="G316" s="106"/>
      <c r="H316" s="106"/>
      <c r="I316" s="106"/>
      <c r="J316" s="106"/>
      <c r="K316" s="106"/>
      <c r="L316" s="106"/>
      <c r="M316" s="106"/>
      <c r="N316" s="106"/>
      <c r="O316" s="106"/>
      <c r="P316" s="106"/>
      <c r="Q316" s="106">
        <v>30</v>
      </c>
      <c r="R316" s="106">
        <v>0</v>
      </c>
      <c r="S316" s="106">
        <v>20</v>
      </c>
      <c r="T316" s="106">
        <v>0.5</v>
      </c>
      <c r="U316" s="106">
        <v>30</v>
      </c>
      <c r="V316" s="106"/>
      <c r="W316" s="106" t="s">
        <v>42</v>
      </c>
      <c r="X316" s="106">
        <v>183.0615385</v>
      </c>
      <c r="Y316" s="106">
        <v>80.5</v>
      </c>
      <c r="Z316" s="283">
        <v>263.5615385</v>
      </c>
      <c r="AA316" s="106" t="s">
        <v>43</v>
      </c>
      <c r="AB316" s="106" t="s">
        <v>43</v>
      </c>
      <c r="AC316" s="106" t="s">
        <v>43</v>
      </c>
      <c r="AD316" s="106" t="s">
        <v>42</v>
      </c>
      <c r="AE316" s="106" t="s">
        <v>43</v>
      </c>
      <c r="AF316" s="106" t="s">
        <v>43</v>
      </c>
      <c r="AG316" s="126"/>
    </row>
    <row r="317" s="270" customFormat="1" ht="48" customHeight="1" spans="1:33">
      <c r="A317" s="277"/>
      <c r="B317" s="278">
        <v>4</v>
      </c>
      <c r="C317" s="277" t="s">
        <v>1199</v>
      </c>
      <c r="D317" s="277">
        <v>22451235</v>
      </c>
      <c r="E317" s="277" t="s">
        <v>58</v>
      </c>
      <c r="F317" s="277">
        <v>181.396226</v>
      </c>
      <c r="G317" s="277"/>
      <c r="H317" s="277"/>
      <c r="I317" s="277"/>
      <c r="J317" s="277"/>
      <c r="K317" s="277"/>
      <c r="L317" s="277"/>
      <c r="M317" s="277"/>
      <c r="N317" s="277"/>
      <c r="O317" s="277"/>
      <c r="P317" s="277"/>
      <c r="Q317" s="277">
        <v>30</v>
      </c>
      <c r="R317" s="277">
        <v>0</v>
      </c>
      <c r="S317" s="277">
        <v>10</v>
      </c>
      <c r="T317" s="277">
        <v>0.5</v>
      </c>
      <c r="U317" s="277">
        <v>30</v>
      </c>
      <c r="V317" s="277" t="s">
        <v>1200</v>
      </c>
      <c r="W317" s="277" t="s">
        <v>42</v>
      </c>
      <c r="X317" s="277">
        <v>181.396226</v>
      </c>
      <c r="Y317" s="277">
        <v>76.5</v>
      </c>
      <c r="Z317" s="277">
        <v>257.896226</v>
      </c>
      <c r="AA317" s="277" t="s">
        <v>43</v>
      </c>
      <c r="AB317" s="277" t="s">
        <v>43</v>
      </c>
      <c r="AC317" s="277" t="s">
        <v>43</v>
      </c>
      <c r="AD317" s="277" t="s">
        <v>42</v>
      </c>
      <c r="AE317" s="277" t="s">
        <v>43</v>
      </c>
      <c r="AF317" s="277" t="s">
        <v>43</v>
      </c>
      <c r="AG317" s="279"/>
    </row>
    <row r="318" customHeight="1" spans="1:33">
      <c r="A318" s="106"/>
      <c r="B318" s="281">
        <v>5</v>
      </c>
      <c r="C318" s="106" t="s">
        <v>1201</v>
      </c>
      <c r="D318" s="106">
        <v>22451340</v>
      </c>
      <c r="E318" s="106" t="s">
        <v>40</v>
      </c>
      <c r="F318" s="106">
        <v>172.4</v>
      </c>
      <c r="G318" s="106"/>
      <c r="H318" s="106"/>
      <c r="I318" s="106"/>
      <c r="J318" s="106"/>
      <c r="K318" s="106"/>
      <c r="L318" s="106"/>
      <c r="M318" s="106"/>
      <c r="N318" s="106"/>
      <c r="O318" s="106"/>
      <c r="P318" s="106"/>
      <c r="Q318" s="106">
        <v>30</v>
      </c>
      <c r="R318" s="106">
        <v>0</v>
      </c>
      <c r="S318" s="106">
        <v>20</v>
      </c>
      <c r="T318" s="106">
        <v>1</v>
      </c>
      <c r="U318" s="106">
        <v>17.18</v>
      </c>
      <c r="V318" s="106">
        <v>0</v>
      </c>
      <c r="W318" s="106" t="s">
        <v>42</v>
      </c>
      <c r="X318" s="106">
        <v>172.433</v>
      </c>
      <c r="Y318" s="106">
        <f>SUM(Q318:V318)</f>
        <v>68.18</v>
      </c>
      <c r="Z318" s="106">
        <f>SUM(X318:Y318)</f>
        <v>240.613</v>
      </c>
      <c r="AA318" s="106" t="s">
        <v>53</v>
      </c>
      <c r="AB318" s="106" t="s">
        <v>43</v>
      </c>
      <c r="AC318" s="106" t="s">
        <v>43</v>
      </c>
      <c r="AD318" s="106" t="s">
        <v>42</v>
      </c>
      <c r="AE318" s="106" t="s">
        <v>43</v>
      </c>
      <c r="AF318" s="106" t="s">
        <v>53</v>
      </c>
      <c r="AG318" s="126"/>
    </row>
    <row r="319" customHeight="1" spans="1:33">
      <c r="A319" s="106"/>
      <c r="B319" s="281">
        <v>6</v>
      </c>
      <c r="C319" s="106" t="s">
        <v>1202</v>
      </c>
      <c r="D319" s="106">
        <v>22451218</v>
      </c>
      <c r="E319" s="106" t="s">
        <v>40</v>
      </c>
      <c r="F319" s="106">
        <v>173.320388349515</v>
      </c>
      <c r="G319" s="106"/>
      <c r="H319" s="106"/>
      <c r="I319" s="106"/>
      <c r="J319" s="106"/>
      <c r="K319" s="106"/>
      <c r="L319" s="106"/>
      <c r="M319" s="106"/>
      <c r="N319" s="106"/>
      <c r="O319" s="106"/>
      <c r="P319" s="106"/>
      <c r="Q319" s="106">
        <v>16.25</v>
      </c>
      <c r="R319" s="106">
        <v>0</v>
      </c>
      <c r="S319" s="106">
        <v>20</v>
      </c>
      <c r="T319" s="106">
        <v>0</v>
      </c>
      <c r="U319" s="106">
        <v>25</v>
      </c>
      <c r="V319" s="106">
        <v>0</v>
      </c>
      <c r="W319" s="106" t="s">
        <v>42</v>
      </c>
      <c r="X319" s="106">
        <f>SUM(F319:P319)</f>
        <v>173.320388349515</v>
      </c>
      <c r="Y319" s="106">
        <f>SUM(Q319:V319)</f>
        <v>61.25</v>
      </c>
      <c r="Z319" s="106">
        <f>SUM(X319:Y319)</f>
        <v>234.570388349515</v>
      </c>
      <c r="AA319" s="106" t="s">
        <v>53</v>
      </c>
      <c r="AB319" s="106" t="s">
        <v>43</v>
      </c>
      <c r="AC319" s="106" t="s">
        <v>43</v>
      </c>
      <c r="AD319" s="106" t="s">
        <v>42</v>
      </c>
      <c r="AE319" s="106" t="s">
        <v>43</v>
      </c>
      <c r="AF319" s="106" t="s">
        <v>53</v>
      </c>
      <c r="AG319" s="126"/>
    </row>
    <row r="320" ht="96" customHeight="1" spans="1:33">
      <c r="A320" s="106"/>
      <c r="B320" s="281">
        <v>7</v>
      </c>
      <c r="C320" s="106" t="s">
        <v>1203</v>
      </c>
      <c r="D320" s="106">
        <v>22451177</v>
      </c>
      <c r="E320" s="106" t="s">
        <v>58</v>
      </c>
      <c r="F320" s="106">
        <v>174.1553398</v>
      </c>
      <c r="G320" s="106"/>
      <c r="H320" s="106"/>
      <c r="I320" s="106"/>
      <c r="J320" s="106"/>
      <c r="K320" s="106"/>
      <c r="L320" s="106"/>
      <c r="M320" s="106"/>
      <c r="N320" s="106"/>
      <c r="O320" s="106"/>
      <c r="P320" s="106"/>
      <c r="Q320" s="106">
        <v>30</v>
      </c>
      <c r="R320" s="106">
        <v>0</v>
      </c>
      <c r="S320" s="106">
        <v>20</v>
      </c>
      <c r="T320" s="106">
        <v>0</v>
      </c>
      <c r="U320" s="106">
        <v>7.5</v>
      </c>
      <c r="V320" s="106" t="s">
        <v>1204</v>
      </c>
      <c r="W320" s="106" t="s">
        <v>42</v>
      </c>
      <c r="X320" s="106">
        <v>174.1553398</v>
      </c>
      <c r="Y320" s="106">
        <v>59.5</v>
      </c>
      <c r="Z320" s="283">
        <v>233.6553398</v>
      </c>
      <c r="AA320" s="106" t="s">
        <v>53</v>
      </c>
      <c r="AB320" s="106" t="s">
        <v>43</v>
      </c>
      <c r="AC320" s="106" t="s">
        <v>43</v>
      </c>
      <c r="AD320" s="106" t="s">
        <v>42</v>
      </c>
      <c r="AE320" s="106" t="s">
        <v>43</v>
      </c>
      <c r="AF320" s="106" t="s">
        <v>53</v>
      </c>
      <c r="AG320" s="126"/>
    </row>
    <row r="321" customHeight="1" spans="1:33">
      <c r="A321" s="106"/>
      <c r="B321" s="281">
        <v>8</v>
      </c>
      <c r="C321" s="106" t="s">
        <v>1205</v>
      </c>
      <c r="D321" s="106">
        <v>22451176</v>
      </c>
      <c r="E321" s="106" t="s">
        <v>40</v>
      </c>
      <c r="F321" s="106">
        <v>171.514563</v>
      </c>
      <c r="G321" s="106"/>
      <c r="H321" s="106"/>
      <c r="I321" s="106"/>
      <c r="J321" s="106"/>
      <c r="K321" s="106"/>
      <c r="L321" s="106"/>
      <c r="M321" s="106"/>
      <c r="N321" s="106"/>
      <c r="O321" s="106"/>
      <c r="P321" s="106"/>
      <c r="Q321" s="106">
        <v>17.5</v>
      </c>
      <c r="R321" s="106">
        <v>0</v>
      </c>
      <c r="S321" s="106">
        <v>20</v>
      </c>
      <c r="T321" s="106">
        <v>0.5</v>
      </c>
      <c r="U321" s="106">
        <v>2</v>
      </c>
      <c r="V321" s="106">
        <v>0</v>
      </c>
      <c r="W321" s="106" t="s">
        <v>42</v>
      </c>
      <c r="X321" s="106">
        <f>SUM(F321:P321)</f>
        <v>171.514563</v>
      </c>
      <c r="Y321" s="106">
        <f>SUM(Q321:V321)</f>
        <v>40</v>
      </c>
      <c r="Z321" s="106">
        <f>SUM(X321:Y321)</f>
        <v>211.514563</v>
      </c>
      <c r="AA321" s="106" t="s">
        <v>53</v>
      </c>
      <c r="AB321" s="106" t="s">
        <v>43</v>
      </c>
      <c r="AC321" s="106" t="s">
        <v>43</v>
      </c>
      <c r="AD321" s="106" t="s">
        <v>42</v>
      </c>
      <c r="AE321" s="106" t="s">
        <v>43</v>
      </c>
      <c r="AF321" s="106" t="s">
        <v>53</v>
      </c>
      <c r="AG321" s="126"/>
    </row>
    <row r="322" customHeight="1" spans="1:33">
      <c r="A322" s="106"/>
      <c r="B322" s="281">
        <v>9</v>
      </c>
      <c r="C322" s="106" t="s">
        <v>1206</v>
      </c>
      <c r="D322" s="106">
        <v>22451251</v>
      </c>
      <c r="E322" s="106" t="s">
        <v>40</v>
      </c>
      <c r="F322" s="106">
        <v>178.1</v>
      </c>
      <c r="G322" s="106"/>
      <c r="H322" s="106"/>
      <c r="I322" s="106"/>
      <c r="J322" s="106"/>
      <c r="K322" s="106"/>
      <c r="L322" s="106"/>
      <c r="M322" s="106"/>
      <c r="N322" s="106"/>
      <c r="O322" s="106"/>
      <c r="P322" s="106"/>
      <c r="Q322" s="106">
        <v>8.75</v>
      </c>
      <c r="R322" s="106">
        <v>0</v>
      </c>
      <c r="S322" s="106">
        <v>20</v>
      </c>
      <c r="T322" s="106">
        <v>0.5</v>
      </c>
      <c r="U322" s="106">
        <v>0</v>
      </c>
      <c r="V322" s="106">
        <v>0</v>
      </c>
      <c r="W322" s="106" t="s">
        <v>42</v>
      </c>
      <c r="X322" s="106">
        <v>178.1</v>
      </c>
      <c r="Y322" s="106">
        <v>29.25</v>
      </c>
      <c r="Z322" s="106">
        <v>207.35</v>
      </c>
      <c r="AA322" s="106" t="s">
        <v>43</v>
      </c>
      <c r="AB322" s="106" t="s">
        <v>53</v>
      </c>
      <c r="AC322" s="106" t="s">
        <v>43</v>
      </c>
      <c r="AD322" s="106" t="s">
        <v>42</v>
      </c>
      <c r="AE322" s="106" t="s">
        <v>43</v>
      </c>
      <c r="AF322" s="106" t="s">
        <v>53</v>
      </c>
      <c r="AG322" s="126"/>
    </row>
    <row r="323" ht="48" customHeight="1" spans="1:33">
      <c r="A323" s="106"/>
      <c r="B323" s="281">
        <v>10</v>
      </c>
      <c r="C323" s="106" t="s">
        <v>1207</v>
      </c>
      <c r="D323" s="106">
        <v>22451188</v>
      </c>
      <c r="E323" s="106" t="s">
        <v>40</v>
      </c>
      <c r="F323" s="106">
        <v>169.2</v>
      </c>
      <c r="G323" s="106"/>
      <c r="H323" s="106"/>
      <c r="I323" s="106"/>
      <c r="J323" s="106"/>
      <c r="K323" s="106"/>
      <c r="L323" s="106"/>
      <c r="M323" s="106"/>
      <c r="N323" s="106"/>
      <c r="O323" s="106"/>
      <c r="P323" s="106"/>
      <c r="Q323" s="106">
        <v>0</v>
      </c>
      <c r="R323" s="106">
        <v>0</v>
      </c>
      <c r="S323" s="106">
        <v>20</v>
      </c>
      <c r="T323" s="106">
        <v>0.5</v>
      </c>
      <c r="U323" s="106">
        <v>14.12</v>
      </c>
      <c r="V323" s="106" t="s">
        <v>1208</v>
      </c>
      <c r="W323" s="106" t="s">
        <v>42</v>
      </c>
      <c r="X323" s="106">
        <v>169.245</v>
      </c>
      <c r="Y323" s="106">
        <v>37.62</v>
      </c>
      <c r="Z323" s="106">
        <f>X323+Y323</f>
        <v>206.865</v>
      </c>
      <c r="AA323" s="106" t="s">
        <v>53</v>
      </c>
      <c r="AB323" s="106" t="s">
        <v>43</v>
      </c>
      <c r="AC323" s="106" t="s">
        <v>53</v>
      </c>
      <c r="AD323" s="106" t="s">
        <v>59</v>
      </c>
      <c r="AE323" s="106" t="s">
        <v>53</v>
      </c>
      <c r="AF323" s="106" t="s">
        <v>53</v>
      </c>
      <c r="AG323" s="126"/>
    </row>
    <row r="324" ht="48" customHeight="1" spans="1:33">
      <c r="A324" s="106"/>
      <c r="B324" s="281">
        <v>11</v>
      </c>
      <c r="C324" s="106" t="s">
        <v>1209</v>
      </c>
      <c r="D324" s="106">
        <v>22451311</v>
      </c>
      <c r="E324" s="106" t="s">
        <v>63</v>
      </c>
      <c r="F324" s="106">
        <v>176.018348623853</v>
      </c>
      <c r="G324" s="106"/>
      <c r="H324" s="106"/>
      <c r="I324" s="106"/>
      <c r="J324" s="106"/>
      <c r="K324" s="106"/>
      <c r="L324" s="106"/>
      <c r="M324" s="106"/>
      <c r="N324" s="106"/>
      <c r="O324" s="106"/>
      <c r="P324" s="106"/>
      <c r="Q324" s="106"/>
      <c r="R324" s="106"/>
      <c r="S324" s="106">
        <v>20</v>
      </c>
      <c r="T324" s="106"/>
      <c r="U324" s="106"/>
      <c r="V324" s="106" t="s">
        <v>1210</v>
      </c>
      <c r="W324" s="106" t="s">
        <v>42</v>
      </c>
      <c r="X324" s="106">
        <v>176.018348623853</v>
      </c>
      <c r="Y324" s="106">
        <v>24</v>
      </c>
      <c r="Z324" s="106">
        <f>X324+Y324</f>
        <v>200.018348623853</v>
      </c>
      <c r="AA324" s="106" t="s">
        <v>53</v>
      </c>
      <c r="AB324" s="106" t="s">
        <v>53</v>
      </c>
      <c r="AC324" s="106" t="s">
        <v>53</v>
      </c>
      <c r="AD324" s="106" t="s">
        <v>59</v>
      </c>
      <c r="AE324" s="106" t="s">
        <v>53</v>
      </c>
      <c r="AF324" s="106" t="s">
        <v>53</v>
      </c>
      <c r="AG324" s="126"/>
    </row>
    <row r="325" customHeight="1" spans="1:33">
      <c r="A325" s="106"/>
      <c r="B325" s="281">
        <v>12</v>
      </c>
      <c r="C325" s="106" t="s">
        <v>1211</v>
      </c>
      <c r="D325" s="106">
        <v>22451346</v>
      </c>
      <c r="E325" s="106" t="s">
        <v>40</v>
      </c>
      <c r="F325" s="106">
        <v>177</v>
      </c>
      <c r="G325" s="106"/>
      <c r="H325" s="106"/>
      <c r="I325" s="106"/>
      <c r="J325" s="106"/>
      <c r="K325" s="106"/>
      <c r="L325" s="106"/>
      <c r="M325" s="106"/>
      <c r="N325" s="106"/>
      <c r="O325" s="106"/>
      <c r="P325" s="106"/>
      <c r="Q325" s="106">
        <v>0</v>
      </c>
      <c r="R325" s="106">
        <v>0</v>
      </c>
      <c r="S325" s="106">
        <v>20</v>
      </c>
      <c r="T325" s="106">
        <v>0.5</v>
      </c>
      <c r="U325" s="106">
        <v>0</v>
      </c>
      <c r="V325" s="106"/>
      <c r="W325" s="106" t="s">
        <v>42</v>
      </c>
      <c r="X325" s="106">
        <v>177</v>
      </c>
      <c r="Y325" s="106">
        <v>20.5</v>
      </c>
      <c r="Z325" s="106">
        <v>197.5</v>
      </c>
      <c r="AA325" s="106" t="s">
        <v>43</v>
      </c>
      <c r="AB325" s="106" t="s">
        <v>53</v>
      </c>
      <c r="AC325" s="106" t="s">
        <v>53</v>
      </c>
      <c r="AD325" s="106" t="s">
        <v>59</v>
      </c>
      <c r="AE325" s="106" t="s">
        <v>53</v>
      </c>
      <c r="AF325" s="106" t="s">
        <v>53</v>
      </c>
      <c r="AG325" s="126"/>
    </row>
    <row r="326" ht="48" customHeight="1" spans="1:33">
      <c r="A326" s="106"/>
      <c r="B326" s="281">
        <v>13</v>
      </c>
      <c r="C326" s="106" t="s">
        <v>1212</v>
      </c>
      <c r="D326" s="106">
        <v>22451162</v>
      </c>
      <c r="E326" s="106" t="s">
        <v>40</v>
      </c>
      <c r="F326" s="106">
        <v>183.6504854</v>
      </c>
      <c r="G326" s="106"/>
      <c r="H326" s="106"/>
      <c r="I326" s="106"/>
      <c r="J326" s="106"/>
      <c r="K326" s="106"/>
      <c r="L326" s="106"/>
      <c r="M326" s="106"/>
      <c r="N326" s="106"/>
      <c r="O326" s="106"/>
      <c r="P326" s="106"/>
      <c r="Q326" s="106"/>
      <c r="R326" s="106"/>
      <c r="S326" s="106">
        <v>10</v>
      </c>
      <c r="T326" s="106">
        <v>0.5</v>
      </c>
      <c r="U326" s="106"/>
      <c r="V326" s="106" t="s">
        <v>1213</v>
      </c>
      <c r="W326" s="106" t="s">
        <v>42</v>
      </c>
      <c r="X326" s="106">
        <v>183.6504854</v>
      </c>
      <c r="Y326" s="106">
        <v>12.5</v>
      </c>
      <c r="Z326" s="106">
        <f>X326+Y326</f>
        <v>196.1504854</v>
      </c>
      <c r="AA326" s="106" t="s">
        <v>43</v>
      </c>
      <c r="AB326" s="106" t="s">
        <v>53</v>
      </c>
      <c r="AC326" s="106" t="s">
        <v>53</v>
      </c>
      <c r="AD326" s="106" t="s">
        <v>59</v>
      </c>
      <c r="AE326" s="106" t="s">
        <v>53</v>
      </c>
      <c r="AF326" s="106" t="s">
        <v>53</v>
      </c>
      <c r="AG326" s="126"/>
    </row>
    <row r="327" customHeight="1" spans="1:33">
      <c r="A327" s="106"/>
      <c r="B327" s="281">
        <v>14</v>
      </c>
      <c r="C327" s="106" t="s">
        <v>1214</v>
      </c>
      <c r="D327" s="106">
        <v>22451199</v>
      </c>
      <c r="E327" s="106" t="s">
        <v>58</v>
      </c>
      <c r="F327" s="106">
        <v>175.580952380952</v>
      </c>
      <c r="G327" s="106"/>
      <c r="H327" s="106"/>
      <c r="I327" s="106"/>
      <c r="J327" s="106"/>
      <c r="K327" s="106"/>
      <c r="L327" s="106"/>
      <c r="M327" s="106"/>
      <c r="N327" s="106"/>
      <c r="O327" s="106"/>
      <c r="P327" s="106"/>
      <c r="Q327" s="106">
        <v>0</v>
      </c>
      <c r="R327" s="106">
        <v>0</v>
      </c>
      <c r="S327" s="106">
        <v>20</v>
      </c>
      <c r="T327" s="106">
        <v>0.5</v>
      </c>
      <c r="U327" s="106">
        <v>0</v>
      </c>
      <c r="V327" s="106">
        <v>0</v>
      </c>
      <c r="W327" s="106" t="s">
        <v>42</v>
      </c>
      <c r="X327" s="106">
        <v>175.580952380952</v>
      </c>
      <c r="Y327" s="106">
        <v>20.5</v>
      </c>
      <c r="Z327" s="106">
        <v>196.080952380952</v>
      </c>
      <c r="AA327" s="106" t="s">
        <v>53</v>
      </c>
      <c r="AB327" s="106" t="s">
        <v>53</v>
      </c>
      <c r="AC327" s="106" t="s">
        <v>53</v>
      </c>
      <c r="AD327" s="106" t="s">
        <v>59</v>
      </c>
      <c r="AE327" s="106" t="s">
        <v>53</v>
      </c>
      <c r="AF327" s="106" t="s">
        <v>53</v>
      </c>
      <c r="AG327" s="126"/>
    </row>
    <row r="328" customHeight="1" spans="1:33">
      <c r="A328" s="106"/>
      <c r="B328" s="281">
        <v>15</v>
      </c>
      <c r="C328" s="106" t="s">
        <v>1215</v>
      </c>
      <c r="D328" s="106">
        <v>22451174</v>
      </c>
      <c r="E328" s="106" t="s">
        <v>40</v>
      </c>
      <c r="F328" s="106">
        <v>173</v>
      </c>
      <c r="G328" s="106"/>
      <c r="H328" s="106"/>
      <c r="I328" s="106"/>
      <c r="J328" s="106"/>
      <c r="K328" s="106"/>
      <c r="L328" s="106"/>
      <c r="M328" s="106"/>
      <c r="N328" s="106"/>
      <c r="O328" s="106"/>
      <c r="P328" s="106"/>
      <c r="Q328" s="106"/>
      <c r="R328" s="106"/>
      <c r="S328" s="106">
        <v>20</v>
      </c>
      <c r="T328" s="106"/>
      <c r="U328" s="106"/>
      <c r="V328" s="106"/>
      <c r="W328" s="106" t="s">
        <v>42</v>
      </c>
      <c r="X328" s="106">
        <v>173</v>
      </c>
      <c r="Y328" s="106">
        <v>20</v>
      </c>
      <c r="Z328" s="106">
        <v>193</v>
      </c>
      <c r="AA328" s="106" t="s">
        <v>53</v>
      </c>
      <c r="AB328" s="106" t="s">
        <v>53</v>
      </c>
      <c r="AC328" s="106" t="s">
        <v>53</v>
      </c>
      <c r="AD328" s="106" t="s">
        <v>59</v>
      </c>
      <c r="AE328" s="106" t="s">
        <v>53</v>
      </c>
      <c r="AF328" s="106" t="s">
        <v>53</v>
      </c>
      <c r="AG328" s="126"/>
    </row>
    <row r="329" customHeight="1" spans="1:33">
      <c r="A329" s="106"/>
      <c r="B329" s="281">
        <v>16</v>
      </c>
      <c r="C329" s="106" t="s">
        <v>1216</v>
      </c>
      <c r="D329" s="106">
        <v>22451246</v>
      </c>
      <c r="E329" s="106" t="s">
        <v>40</v>
      </c>
      <c r="F329" s="106">
        <v>171.8169</v>
      </c>
      <c r="G329" s="106"/>
      <c r="H329" s="106"/>
      <c r="I329" s="106"/>
      <c r="J329" s="106"/>
      <c r="K329" s="106"/>
      <c r="L329" s="106"/>
      <c r="M329" s="106"/>
      <c r="N329" s="106"/>
      <c r="O329" s="106"/>
      <c r="P329" s="106"/>
      <c r="Q329" s="106"/>
      <c r="R329" s="106"/>
      <c r="S329" s="106">
        <v>20</v>
      </c>
      <c r="T329" s="106">
        <v>0.5</v>
      </c>
      <c r="U329" s="106"/>
      <c r="V329" s="106"/>
      <c r="W329" s="106" t="s">
        <v>42</v>
      </c>
      <c r="X329" s="106">
        <v>172</v>
      </c>
      <c r="Y329" s="106">
        <v>20.5</v>
      </c>
      <c r="Z329" s="106">
        <f>X329+Y329</f>
        <v>192.5</v>
      </c>
      <c r="AA329" s="106" t="s">
        <v>53</v>
      </c>
      <c r="AB329" s="106" t="s">
        <v>53</v>
      </c>
      <c r="AC329" s="106" t="s">
        <v>53</v>
      </c>
      <c r="AD329" s="106" t="s">
        <v>59</v>
      </c>
      <c r="AE329" s="106" t="s">
        <v>53</v>
      </c>
      <c r="AF329" s="106" t="s">
        <v>53</v>
      </c>
      <c r="AG329" s="126"/>
    </row>
    <row r="330" customHeight="1" spans="1:33">
      <c r="A330" s="106"/>
      <c r="B330" s="281">
        <v>17</v>
      </c>
      <c r="C330" s="106" t="s">
        <v>1217</v>
      </c>
      <c r="D330" s="106">
        <v>22451002</v>
      </c>
      <c r="E330" s="106" t="s">
        <v>40</v>
      </c>
      <c r="F330" s="106">
        <v>178.5242718</v>
      </c>
      <c r="G330" s="106"/>
      <c r="H330" s="106"/>
      <c r="I330" s="106"/>
      <c r="J330" s="106"/>
      <c r="K330" s="106"/>
      <c r="L330" s="106"/>
      <c r="M330" s="106"/>
      <c r="N330" s="106"/>
      <c r="O330" s="106"/>
      <c r="P330" s="106"/>
      <c r="Q330" s="106">
        <v>0</v>
      </c>
      <c r="R330" s="106">
        <v>0</v>
      </c>
      <c r="S330" s="106">
        <v>10</v>
      </c>
      <c r="T330" s="106">
        <v>0.5</v>
      </c>
      <c r="U330" s="106">
        <v>0</v>
      </c>
      <c r="V330" s="106">
        <v>0</v>
      </c>
      <c r="W330" s="106" t="s">
        <v>42</v>
      </c>
      <c r="X330" s="106">
        <f>SUM(F330:P330)</f>
        <v>178.5242718</v>
      </c>
      <c r="Y330" s="106">
        <f>SUM(Q330:V330)</f>
        <v>10.5</v>
      </c>
      <c r="Z330" s="106">
        <f>SUM(X330:Y330)</f>
        <v>189.0242718</v>
      </c>
      <c r="AA330" s="106" t="s">
        <v>43</v>
      </c>
      <c r="AB330" s="106" t="s">
        <v>53</v>
      </c>
      <c r="AC330" s="106" t="s">
        <v>53</v>
      </c>
      <c r="AD330" s="106" t="s">
        <v>59</v>
      </c>
      <c r="AE330" s="106" t="s">
        <v>53</v>
      </c>
      <c r="AF330" s="106" t="s">
        <v>53</v>
      </c>
      <c r="AG330" s="126"/>
    </row>
    <row r="331" customHeight="1" spans="1:33">
      <c r="A331" s="106"/>
      <c r="B331" s="281">
        <v>18</v>
      </c>
      <c r="C331" s="106" t="s">
        <v>1218</v>
      </c>
      <c r="D331" s="106">
        <v>22451036</v>
      </c>
      <c r="E331" s="106" t="s">
        <v>40</v>
      </c>
      <c r="F331" s="106">
        <v>173.708737864078</v>
      </c>
      <c r="G331" s="106"/>
      <c r="H331" s="106"/>
      <c r="I331" s="106"/>
      <c r="J331" s="106"/>
      <c r="K331" s="106"/>
      <c r="L331" s="106"/>
      <c r="M331" s="106"/>
      <c r="N331" s="106"/>
      <c r="O331" s="106"/>
      <c r="P331" s="106"/>
      <c r="Q331" s="106"/>
      <c r="R331" s="106"/>
      <c r="S331" s="106">
        <v>10</v>
      </c>
      <c r="T331" s="106"/>
      <c r="U331" s="106"/>
      <c r="V331" s="106"/>
      <c r="W331" s="106" t="s">
        <v>42</v>
      </c>
      <c r="X331" s="106">
        <v>173.708737864078</v>
      </c>
      <c r="Y331" s="106">
        <v>10</v>
      </c>
      <c r="Z331" s="106">
        <f>X331+Y331</f>
        <v>183.708737864078</v>
      </c>
      <c r="AA331" s="106" t="s">
        <v>53</v>
      </c>
      <c r="AB331" s="106" t="s">
        <v>53</v>
      </c>
      <c r="AC331" s="106" t="s">
        <v>53</v>
      </c>
      <c r="AD331" s="106" t="s">
        <v>59</v>
      </c>
      <c r="AE331" s="106" t="s">
        <v>53</v>
      </c>
      <c r="AF331" s="106" t="s">
        <v>53</v>
      </c>
      <c r="AG331" s="126"/>
    </row>
    <row r="332" customHeight="1" spans="1:33">
      <c r="A332" s="106"/>
      <c r="B332" s="281">
        <v>19</v>
      </c>
      <c r="C332" s="106" t="s">
        <v>1219</v>
      </c>
      <c r="D332" s="106">
        <v>22451306</v>
      </c>
      <c r="E332" s="106" t="s">
        <v>40</v>
      </c>
      <c r="F332" s="106">
        <v>169.4757282</v>
      </c>
      <c r="G332" s="106"/>
      <c r="H332" s="106"/>
      <c r="I332" s="106"/>
      <c r="J332" s="106"/>
      <c r="K332" s="106"/>
      <c r="L332" s="106"/>
      <c r="M332" s="106"/>
      <c r="N332" s="106"/>
      <c r="O332" s="106"/>
      <c r="P332" s="106"/>
      <c r="Q332" s="106">
        <v>0</v>
      </c>
      <c r="R332" s="106">
        <v>0</v>
      </c>
      <c r="S332" s="106">
        <v>10</v>
      </c>
      <c r="T332" s="106">
        <v>0.5</v>
      </c>
      <c r="U332" s="106">
        <v>0</v>
      </c>
      <c r="V332" s="106">
        <v>0</v>
      </c>
      <c r="W332" s="106" t="s">
        <v>42</v>
      </c>
      <c r="X332" s="106">
        <f>SUM(F332:P332)</f>
        <v>169.4757282</v>
      </c>
      <c r="Y332" s="106">
        <f>SUM(Q332:V332)</f>
        <v>10.5</v>
      </c>
      <c r="Z332" s="106">
        <f>SUM(X332:Y332)</f>
        <v>179.9757282</v>
      </c>
      <c r="AA332" s="106" t="s">
        <v>53</v>
      </c>
      <c r="AB332" s="106" t="s">
        <v>53</v>
      </c>
      <c r="AC332" s="106" t="s">
        <v>53</v>
      </c>
      <c r="AD332" s="106" t="s">
        <v>59</v>
      </c>
      <c r="AE332" s="106" t="s">
        <v>53</v>
      </c>
      <c r="AF332" s="106" t="s">
        <v>53</v>
      </c>
      <c r="AG332" s="126"/>
    </row>
    <row r="333" customHeight="1" spans="1:33">
      <c r="A333" s="106"/>
      <c r="B333" s="281">
        <v>20</v>
      </c>
      <c r="C333" s="106" t="s">
        <v>1220</v>
      </c>
      <c r="D333" s="106">
        <v>22451212</v>
      </c>
      <c r="E333" s="106" t="s">
        <v>58</v>
      </c>
      <c r="F333" s="106">
        <v>176.699</v>
      </c>
      <c r="G333" s="106"/>
      <c r="H333" s="106"/>
      <c r="I333" s="106"/>
      <c r="J333" s="106"/>
      <c r="K333" s="106"/>
      <c r="L333" s="106"/>
      <c r="M333" s="106"/>
      <c r="N333" s="106"/>
      <c r="O333" s="106"/>
      <c r="P333" s="106"/>
      <c r="Q333" s="106">
        <v>0</v>
      </c>
      <c r="R333" s="106">
        <v>0</v>
      </c>
      <c r="S333" s="106">
        <v>0</v>
      </c>
      <c r="T333" s="106">
        <v>0</v>
      </c>
      <c r="U333" s="106">
        <v>0</v>
      </c>
      <c r="V333" s="106">
        <v>0</v>
      </c>
      <c r="W333" s="106" t="s">
        <v>42</v>
      </c>
      <c r="X333" s="106">
        <v>177</v>
      </c>
      <c r="Y333" s="106">
        <v>0</v>
      </c>
      <c r="Z333" s="106">
        <v>177</v>
      </c>
      <c r="AA333" s="106" t="s">
        <v>43</v>
      </c>
      <c r="AB333" s="106" t="s">
        <v>53</v>
      </c>
      <c r="AC333" s="106" t="s">
        <v>53</v>
      </c>
      <c r="AD333" s="106" t="s">
        <v>59</v>
      </c>
      <c r="AE333" s="106" t="s">
        <v>53</v>
      </c>
      <c r="AF333" s="106" t="s">
        <v>53</v>
      </c>
      <c r="AG333" s="126"/>
    </row>
    <row r="334" customHeight="1" spans="1:33">
      <c r="A334" s="106"/>
      <c r="B334" s="281">
        <v>21</v>
      </c>
      <c r="C334" s="106" t="s">
        <v>1221</v>
      </c>
      <c r="D334" s="106">
        <v>22451183</v>
      </c>
      <c r="E334" s="106" t="s">
        <v>63</v>
      </c>
      <c r="F334" s="106">
        <v>169.78431372549</v>
      </c>
      <c r="G334" s="106"/>
      <c r="H334" s="106"/>
      <c r="I334" s="106"/>
      <c r="J334" s="106"/>
      <c r="K334" s="106"/>
      <c r="L334" s="106"/>
      <c r="M334" s="106"/>
      <c r="N334" s="106"/>
      <c r="O334" s="106"/>
      <c r="P334" s="106"/>
      <c r="Q334" s="106"/>
      <c r="R334" s="106"/>
      <c r="S334" s="106"/>
      <c r="T334" s="106"/>
      <c r="U334" s="106"/>
      <c r="V334" s="106"/>
      <c r="W334" s="106" t="s">
        <v>42</v>
      </c>
      <c r="X334" s="106">
        <v>169.78431372549</v>
      </c>
      <c r="Y334" s="106">
        <v>0</v>
      </c>
      <c r="Z334" s="106">
        <f>X334+Y334</f>
        <v>169.78431372549</v>
      </c>
      <c r="AA334" s="106" t="s">
        <v>53</v>
      </c>
      <c r="AB334" s="106" t="s">
        <v>53</v>
      </c>
      <c r="AC334" s="106" t="s">
        <v>53</v>
      </c>
      <c r="AD334" s="106" t="s">
        <v>59</v>
      </c>
      <c r="AE334" s="106" t="s">
        <v>53</v>
      </c>
      <c r="AF334" s="106" t="s">
        <v>53</v>
      </c>
      <c r="AG334" s="126"/>
    </row>
    <row r="335" customHeight="1" spans="1:33">
      <c r="A335" s="106"/>
      <c r="B335" s="281">
        <v>22</v>
      </c>
      <c r="C335" s="106" t="s">
        <v>1222</v>
      </c>
      <c r="D335" s="106">
        <v>22451209</v>
      </c>
      <c r="E335" s="106" t="s">
        <v>40</v>
      </c>
      <c r="F335" s="106">
        <v>166.038834951456</v>
      </c>
      <c r="G335" s="106"/>
      <c r="H335" s="106"/>
      <c r="I335" s="106"/>
      <c r="J335" s="106"/>
      <c r="K335" s="106"/>
      <c r="L335" s="106"/>
      <c r="M335" s="106"/>
      <c r="N335" s="106"/>
      <c r="O335" s="106"/>
      <c r="P335" s="106"/>
      <c r="Q335" s="106"/>
      <c r="R335" s="106"/>
      <c r="S335" s="106"/>
      <c r="T335" s="106"/>
      <c r="U335" s="106"/>
      <c r="V335" s="106"/>
      <c r="W335" s="106" t="s">
        <v>42</v>
      </c>
      <c r="X335" s="106">
        <v>166.038834951456</v>
      </c>
      <c r="Y335" s="106">
        <v>0</v>
      </c>
      <c r="Z335" s="106">
        <f>X335+Y335</f>
        <v>166.038834951456</v>
      </c>
      <c r="AA335" s="106" t="s">
        <v>53</v>
      </c>
      <c r="AB335" s="106" t="s">
        <v>53</v>
      </c>
      <c r="AC335" s="106" t="s">
        <v>53</v>
      </c>
      <c r="AD335" s="106" t="s">
        <v>59</v>
      </c>
      <c r="AE335" s="106" t="s">
        <v>53</v>
      </c>
      <c r="AF335" s="106" t="s">
        <v>53</v>
      </c>
      <c r="AG335" s="126"/>
    </row>
    <row r="336" customHeight="1" spans="1:33">
      <c r="A336" s="106"/>
      <c r="B336" s="281">
        <v>23</v>
      </c>
      <c r="C336" s="106" t="s">
        <v>1223</v>
      </c>
      <c r="D336" s="106">
        <v>22451243</v>
      </c>
      <c r="E336" s="106" t="s">
        <v>40</v>
      </c>
      <c r="F336" s="106">
        <v>144.60215</v>
      </c>
      <c r="G336" s="106"/>
      <c r="H336" s="106"/>
      <c r="I336" s="106"/>
      <c r="J336" s="106"/>
      <c r="K336" s="106"/>
      <c r="L336" s="106"/>
      <c r="M336" s="106"/>
      <c r="N336" s="106"/>
      <c r="O336" s="106"/>
      <c r="P336" s="106"/>
      <c r="Q336" s="106">
        <v>0</v>
      </c>
      <c r="R336" s="106">
        <v>0</v>
      </c>
      <c r="S336" s="106">
        <v>10</v>
      </c>
      <c r="T336" s="106">
        <v>0</v>
      </c>
      <c r="U336" s="106">
        <v>0</v>
      </c>
      <c r="V336" s="106"/>
      <c r="W336" s="106" t="s">
        <v>42</v>
      </c>
      <c r="X336" s="106">
        <v>144.60215</v>
      </c>
      <c r="Y336" s="106">
        <v>10</v>
      </c>
      <c r="Z336" s="106">
        <v>154.60215</v>
      </c>
      <c r="AA336" s="106" t="s">
        <v>53</v>
      </c>
      <c r="AB336" s="106" t="s">
        <v>53</v>
      </c>
      <c r="AC336" s="106" t="s">
        <v>53</v>
      </c>
      <c r="AD336" s="106" t="s">
        <v>59</v>
      </c>
      <c r="AE336" s="106" t="s">
        <v>53</v>
      </c>
      <c r="AF336" s="106" t="s">
        <v>53</v>
      </c>
      <c r="AG336" s="126"/>
    </row>
    <row r="337" s="270" customFormat="1" ht="48" customHeight="1" spans="1:33">
      <c r="A337" s="277" t="s">
        <v>1224</v>
      </c>
      <c r="B337" s="278">
        <v>1</v>
      </c>
      <c r="C337" s="277" t="s">
        <v>1225</v>
      </c>
      <c r="D337" s="277">
        <v>22451350</v>
      </c>
      <c r="E337" s="277" t="s">
        <v>78</v>
      </c>
      <c r="F337" s="293">
        <v>178.82</v>
      </c>
      <c r="G337" s="277" t="s">
        <v>151</v>
      </c>
      <c r="H337" s="277" t="s">
        <v>1226</v>
      </c>
      <c r="I337" s="277"/>
      <c r="J337" s="277"/>
      <c r="K337" s="277"/>
      <c r="L337" s="277"/>
      <c r="M337" s="277"/>
      <c r="N337" s="277"/>
      <c r="O337" s="277"/>
      <c r="P337" s="277"/>
      <c r="Q337" s="277">
        <v>25</v>
      </c>
      <c r="R337" s="277">
        <v>2</v>
      </c>
      <c r="S337" s="277">
        <v>20</v>
      </c>
      <c r="T337" s="277">
        <v>1</v>
      </c>
      <c r="U337" s="277">
        <v>30</v>
      </c>
      <c r="V337" s="277" t="s">
        <v>1227</v>
      </c>
      <c r="W337" s="277" t="s">
        <v>42</v>
      </c>
      <c r="X337" s="277">
        <v>203.82</v>
      </c>
      <c r="Y337" s="277">
        <v>84</v>
      </c>
      <c r="Z337" s="277">
        <f t="shared" ref="Z337:Z372" si="30">X337+Y337</f>
        <v>287.82</v>
      </c>
      <c r="AA337" s="277" t="s">
        <v>43</v>
      </c>
      <c r="AB337" s="277" t="s">
        <v>43</v>
      </c>
      <c r="AC337" s="277" t="s">
        <v>43</v>
      </c>
      <c r="AD337" s="277" t="s">
        <v>42</v>
      </c>
      <c r="AE337" s="277" t="s">
        <v>43</v>
      </c>
      <c r="AF337" s="277" t="s">
        <v>43</v>
      </c>
      <c r="AG337" s="279"/>
    </row>
    <row r="338" ht="60" customHeight="1" spans="1:33">
      <c r="A338" s="106"/>
      <c r="B338" s="281">
        <v>2</v>
      </c>
      <c r="C338" s="106" t="s">
        <v>1228</v>
      </c>
      <c r="D338" s="106">
        <v>22451362</v>
      </c>
      <c r="E338" s="106" t="s">
        <v>78</v>
      </c>
      <c r="F338" s="294">
        <v>191.97</v>
      </c>
      <c r="G338" s="106" t="s">
        <v>151</v>
      </c>
      <c r="H338" s="106"/>
      <c r="I338" s="106"/>
      <c r="J338" s="106"/>
      <c r="K338" s="106"/>
      <c r="L338" s="106"/>
      <c r="M338" s="106" t="s">
        <v>1229</v>
      </c>
      <c r="N338" s="106"/>
      <c r="O338" s="106"/>
      <c r="P338" s="106"/>
      <c r="Q338" s="106">
        <v>30</v>
      </c>
      <c r="R338" s="106">
        <v>0</v>
      </c>
      <c r="S338" s="106">
        <v>20</v>
      </c>
      <c r="T338" s="106">
        <v>1</v>
      </c>
      <c r="U338" s="106">
        <v>30</v>
      </c>
      <c r="V338" s="106" t="s">
        <v>1230</v>
      </c>
      <c r="W338" s="106" t="s">
        <v>42</v>
      </c>
      <c r="X338" s="106">
        <v>192.37</v>
      </c>
      <c r="Y338" s="106">
        <v>87</v>
      </c>
      <c r="Z338" s="106">
        <f t="shared" si="30"/>
        <v>279.37</v>
      </c>
      <c r="AA338" s="106" t="s">
        <v>43</v>
      </c>
      <c r="AB338" s="106" t="s">
        <v>43</v>
      </c>
      <c r="AC338" s="106" t="s">
        <v>43</v>
      </c>
      <c r="AD338" s="106" t="s">
        <v>42</v>
      </c>
      <c r="AE338" s="106" t="s">
        <v>43</v>
      </c>
      <c r="AF338" s="106" t="s">
        <v>43</v>
      </c>
      <c r="AG338" s="126"/>
    </row>
    <row r="339" ht="48" customHeight="1" spans="1:33">
      <c r="A339" s="106"/>
      <c r="B339" s="281">
        <v>3</v>
      </c>
      <c r="C339" s="106" t="s">
        <v>1231</v>
      </c>
      <c r="D339" s="106">
        <v>22451351</v>
      </c>
      <c r="E339" s="106" t="s">
        <v>78</v>
      </c>
      <c r="F339" s="294">
        <v>184.79</v>
      </c>
      <c r="G339" s="106" t="s">
        <v>151</v>
      </c>
      <c r="H339" s="106"/>
      <c r="I339" s="106"/>
      <c r="J339" s="106"/>
      <c r="K339" s="106"/>
      <c r="L339" s="106"/>
      <c r="M339" s="106" t="s">
        <v>1232</v>
      </c>
      <c r="N339" s="106"/>
      <c r="O339" s="106"/>
      <c r="P339" s="106"/>
      <c r="Q339" s="106">
        <v>30</v>
      </c>
      <c r="R339" s="106">
        <v>0</v>
      </c>
      <c r="S339" s="106">
        <v>20</v>
      </c>
      <c r="T339" s="106">
        <v>1.5</v>
      </c>
      <c r="U339" s="106">
        <v>30</v>
      </c>
      <c r="V339" s="106" t="s">
        <v>1233</v>
      </c>
      <c r="W339" s="106" t="s">
        <v>42</v>
      </c>
      <c r="X339" s="106">
        <v>190.79</v>
      </c>
      <c r="Y339" s="106">
        <v>87.5</v>
      </c>
      <c r="Z339" s="106">
        <f t="shared" si="30"/>
        <v>278.29</v>
      </c>
      <c r="AA339" s="106" t="s">
        <v>43</v>
      </c>
      <c r="AB339" s="106" t="s">
        <v>43</v>
      </c>
      <c r="AC339" s="106" t="s">
        <v>43</v>
      </c>
      <c r="AD339" s="106" t="s">
        <v>42</v>
      </c>
      <c r="AE339" s="106" t="s">
        <v>43</v>
      </c>
      <c r="AF339" s="106" t="s">
        <v>43</v>
      </c>
      <c r="AG339" s="126"/>
    </row>
    <row r="340" ht="24" customHeight="1" spans="1:33">
      <c r="A340" s="106"/>
      <c r="B340" s="281">
        <v>4</v>
      </c>
      <c r="C340" s="106" t="s">
        <v>1234</v>
      </c>
      <c r="D340" s="106" t="s">
        <v>1235</v>
      </c>
      <c r="E340" s="106" t="s">
        <v>40</v>
      </c>
      <c r="F340" s="294" t="s">
        <v>1236</v>
      </c>
      <c r="G340" s="106" t="s">
        <v>151</v>
      </c>
      <c r="H340" s="106" t="s">
        <v>196</v>
      </c>
      <c r="I340" s="106"/>
      <c r="J340" s="106"/>
      <c r="K340" s="106"/>
      <c r="L340" s="106"/>
      <c r="M340" s="106" t="s">
        <v>1237</v>
      </c>
      <c r="N340" s="106"/>
      <c r="O340" s="106"/>
      <c r="P340" s="106"/>
      <c r="Q340" s="106">
        <v>30</v>
      </c>
      <c r="R340" s="106">
        <v>2</v>
      </c>
      <c r="S340" s="106">
        <v>20</v>
      </c>
      <c r="T340" s="106">
        <v>1</v>
      </c>
      <c r="U340" s="106">
        <v>29</v>
      </c>
      <c r="V340" s="106"/>
      <c r="W340" s="106" t="s">
        <v>42</v>
      </c>
      <c r="X340" s="106">
        <v>192.03</v>
      </c>
      <c r="Y340" s="106">
        <f>SUM(Q340:U340)</f>
        <v>82</v>
      </c>
      <c r="Z340" s="106">
        <f t="shared" si="30"/>
        <v>274.03</v>
      </c>
      <c r="AA340" s="106" t="s">
        <v>43</v>
      </c>
      <c r="AB340" s="106" t="s">
        <v>43</v>
      </c>
      <c r="AC340" s="106" t="s">
        <v>43</v>
      </c>
      <c r="AD340" s="106" t="s">
        <v>42</v>
      </c>
      <c r="AE340" s="106" t="s">
        <v>43</v>
      </c>
      <c r="AF340" s="106" t="s">
        <v>43</v>
      </c>
      <c r="AG340" s="126"/>
    </row>
    <row r="341" ht="72" customHeight="1" spans="1:33">
      <c r="A341" s="106"/>
      <c r="B341" s="281">
        <v>5</v>
      </c>
      <c r="C341" s="106" t="s">
        <v>1238</v>
      </c>
      <c r="D341" s="106" t="s">
        <v>1239</v>
      </c>
      <c r="E341" s="106" t="s">
        <v>71</v>
      </c>
      <c r="F341" s="294">
        <v>182.16</v>
      </c>
      <c r="G341" s="106"/>
      <c r="H341" s="106"/>
      <c r="I341" s="106"/>
      <c r="J341" s="106"/>
      <c r="K341" s="106"/>
      <c r="L341" s="106"/>
      <c r="M341" s="106" t="s">
        <v>1240</v>
      </c>
      <c r="N341" s="106"/>
      <c r="O341" s="106"/>
      <c r="P341" s="106"/>
      <c r="Q341" s="106">
        <v>30</v>
      </c>
      <c r="R341" s="106">
        <v>2</v>
      </c>
      <c r="S341" s="106">
        <v>20</v>
      </c>
      <c r="T341" s="106">
        <v>1</v>
      </c>
      <c r="U341" s="106">
        <v>30</v>
      </c>
      <c r="V341" s="106" t="s">
        <v>1241</v>
      </c>
      <c r="W341" s="106" t="s">
        <v>42</v>
      </c>
      <c r="X341" s="106">
        <v>184.96</v>
      </c>
      <c r="Y341" s="106">
        <v>87</v>
      </c>
      <c r="Z341" s="106">
        <f t="shared" si="30"/>
        <v>271.96</v>
      </c>
      <c r="AA341" s="106" t="s">
        <v>43</v>
      </c>
      <c r="AB341" s="106" t="s">
        <v>43</v>
      </c>
      <c r="AC341" s="106" t="s">
        <v>43</v>
      </c>
      <c r="AD341" s="106" t="s">
        <v>42</v>
      </c>
      <c r="AE341" s="106" t="s">
        <v>43</v>
      </c>
      <c r="AF341" s="106" t="s">
        <v>43</v>
      </c>
      <c r="AG341" s="126"/>
    </row>
    <row r="342" customHeight="1" spans="1:33">
      <c r="A342" s="106"/>
      <c r="B342" s="281">
        <v>6</v>
      </c>
      <c r="C342" s="106" t="s">
        <v>1242</v>
      </c>
      <c r="D342" s="106" t="s">
        <v>1243</v>
      </c>
      <c r="E342" s="106" t="s">
        <v>78</v>
      </c>
      <c r="F342" s="294">
        <v>178</v>
      </c>
      <c r="G342" s="106" t="s">
        <v>151</v>
      </c>
      <c r="H342" s="106" t="s">
        <v>241</v>
      </c>
      <c r="I342" s="106"/>
      <c r="J342" s="106"/>
      <c r="K342" s="106"/>
      <c r="L342" s="106"/>
      <c r="M342" s="106"/>
      <c r="N342" s="106"/>
      <c r="O342" s="106"/>
      <c r="P342" s="106"/>
      <c r="Q342" s="106">
        <v>30</v>
      </c>
      <c r="R342" s="106">
        <v>0</v>
      </c>
      <c r="S342" s="106">
        <v>20</v>
      </c>
      <c r="T342" s="106">
        <v>1</v>
      </c>
      <c r="U342" s="106">
        <v>30</v>
      </c>
      <c r="V342" s="106"/>
      <c r="W342" s="106" t="s">
        <v>42</v>
      </c>
      <c r="X342" s="106">
        <f>F342+12.5</f>
        <v>190.5</v>
      </c>
      <c r="Y342" s="106">
        <v>81</v>
      </c>
      <c r="Z342" s="106">
        <f t="shared" si="30"/>
        <v>271.5</v>
      </c>
      <c r="AA342" s="106" t="s">
        <v>43</v>
      </c>
      <c r="AB342" s="106" t="s">
        <v>43</v>
      </c>
      <c r="AC342" s="106" t="s">
        <v>43</v>
      </c>
      <c r="AD342" s="106" t="s">
        <v>42</v>
      </c>
      <c r="AE342" s="106" t="s">
        <v>43</v>
      </c>
      <c r="AF342" s="106" t="s">
        <v>43</v>
      </c>
      <c r="AG342" s="126"/>
    </row>
    <row r="343" ht="36" customHeight="1" spans="1:33">
      <c r="A343" s="106"/>
      <c r="B343" s="281">
        <v>7</v>
      </c>
      <c r="C343" s="106" t="s">
        <v>1244</v>
      </c>
      <c r="D343" s="106">
        <v>22451366</v>
      </c>
      <c r="E343" s="106" t="s">
        <v>78</v>
      </c>
      <c r="F343" s="294">
        <v>186.88</v>
      </c>
      <c r="G343" s="106" t="s">
        <v>151</v>
      </c>
      <c r="H343" s="106"/>
      <c r="I343" s="106"/>
      <c r="J343" s="106"/>
      <c r="K343" s="106"/>
      <c r="L343" s="106"/>
      <c r="M343" s="106" t="s">
        <v>1245</v>
      </c>
      <c r="N343" s="106"/>
      <c r="O343" s="106"/>
      <c r="P343" s="106"/>
      <c r="Q343" s="106">
        <v>30</v>
      </c>
      <c r="R343" s="106">
        <v>1</v>
      </c>
      <c r="S343" s="106">
        <v>20</v>
      </c>
      <c r="T343" s="106">
        <v>1</v>
      </c>
      <c r="U343" s="106">
        <v>30</v>
      </c>
      <c r="V343" s="106"/>
      <c r="W343" s="106" t="s">
        <v>42</v>
      </c>
      <c r="X343" s="106">
        <v>188.88</v>
      </c>
      <c r="Y343" s="106">
        <v>82</v>
      </c>
      <c r="Z343" s="106">
        <f t="shared" si="30"/>
        <v>270.88</v>
      </c>
      <c r="AA343" s="106" t="s">
        <v>43</v>
      </c>
      <c r="AB343" s="106" t="s">
        <v>43</v>
      </c>
      <c r="AC343" s="106" t="s">
        <v>43</v>
      </c>
      <c r="AD343" s="106" t="s">
        <v>42</v>
      </c>
      <c r="AE343" s="106" t="s">
        <v>43</v>
      </c>
      <c r="AF343" s="106" t="s">
        <v>43</v>
      </c>
      <c r="AG343" s="126"/>
    </row>
    <row r="344" ht="72" customHeight="1" spans="1:33">
      <c r="A344" s="106"/>
      <c r="B344" s="281">
        <v>8</v>
      </c>
      <c r="C344" s="106" t="s">
        <v>1246</v>
      </c>
      <c r="D344" s="106">
        <v>22451385</v>
      </c>
      <c r="E344" s="106" t="s">
        <v>78</v>
      </c>
      <c r="F344" s="294">
        <v>184.34</v>
      </c>
      <c r="G344" s="106"/>
      <c r="H344" s="106"/>
      <c r="I344" s="106"/>
      <c r="J344" s="106"/>
      <c r="K344" s="106"/>
      <c r="L344" s="106"/>
      <c r="M344" s="106"/>
      <c r="N344" s="106"/>
      <c r="O344" s="106"/>
      <c r="P344" s="106"/>
      <c r="Q344" s="106">
        <v>30</v>
      </c>
      <c r="R344" s="106"/>
      <c r="S344" s="106">
        <v>20</v>
      </c>
      <c r="T344" s="106">
        <v>1</v>
      </c>
      <c r="U344" s="106">
        <v>30</v>
      </c>
      <c r="V344" s="106" t="s">
        <v>1247</v>
      </c>
      <c r="W344" s="106" t="s">
        <v>42</v>
      </c>
      <c r="X344" s="294">
        <v>184.34</v>
      </c>
      <c r="Y344" s="106">
        <v>85</v>
      </c>
      <c r="Z344" s="106">
        <f t="shared" si="30"/>
        <v>269.34</v>
      </c>
      <c r="AA344" s="106" t="s">
        <v>43</v>
      </c>
      <c r="AB344" s="106" t="s">
        <v>43</v>
      </c>
      <c r="AC344" s="106" t="s">
        <v>43</v>
      </c>
      <c r="AD344" s="106" t="s">
        <v>42</v>
      </c>
      <c r="AE344" s="106" t="s">
        <v>43</v>
      </c>
      <c r="AF344" s="106" t="s">
        <v>43</v>
      </c>
      <c r="AG344" s="126"/>
    </row>
    <row r="345" ht="48" customHeight="1" spans="1:33">
      <c r="A345" s="106"/>
      <c r="B345" s="281">
        <v>9</v>
      </c>
      <c r="C345" s="106" t="s">
        <v>1248</v>
      </c>
      <c r="D345" s="106">
        <v>22451380</v>
      </c>
      <c r="E345" s="106" t="s">
        <v>40</v>
      </c>
      <c r="F345" s="294">
        <v>182.41</v>
      </c>
      <c r="G345" s="106"/>
      <c r="H345" s="106"/>
      <c r="I345" s="106"/>
      <c r="J345" s="106"/>
      <c r="K345" s="106"/>
      <c r="L345" s="106"/>
      <c r="M345" s="106"/>
      <c r="N345" s="106"/>
      <c r="O345" s="106"/>
      <c r="P345" s="106"/>
      <c r="Q345" s="106">
        <v>30</v>
      </c>
      <c r="R345" s="106">
        <v>0</v>
      </c>
      <c r="S345" s="106">
        <v>20</v>
      </c>
      <c r="T345" s="106">
        <v>1</v>
      </c>
      <c r="U345" s="106">
        <v>30</v>
      </c>
      <c r="V345" s="106" t="s">
        <v>1249</v>
      </c>
      <c r="W345" s="106" t="s">
        <v>42</v>
      </c>
      <c r="X345" s="294">
        <v>182.41</v>
      </c>
      <c r="Y345" s="106">
        <v>86</v>
      </c>
      <c r="Z345" s="106">
        <f t="shared" si="30"/>
        <v>268.41</v>
      </c>
      <c r="AA345" s="106" t="s">
        <v>43</v>
      </c>
      <c r="AB345" s="106" t="s">
        <v>43</v>
      </c>
      <c r="AC345" s="106" t="s">
        <v>43</v>
      </c>
      <c r="AD345" s="106" t="s">
        <v>42</v>
      </c>
      <c r="AE345" s="106" t="s">
        <v>43</v>
      </c>
      <c r="AF345" s="106" t="s">
        <v>43</v>
      </c>
      <c r="AG345" s="126"/>
    </row>
    <row r="346" ht="60" customHeight="1" spans="1:33">
      <c r="A346" s="106"/>
      <c r="B346" s="281">
        <v>10</v>
      </c>
      <c r="C346" s="106" t="s">
        <v>1250</v>
      </c>
      <c r="D346" s="106">
        <v>22451357</v>
      </c>
      <c r="E346" s="106" t="s">
        <v>40</v>
      </c>
      <c r="F346" s="294">
        <v>178.59</v>
      </c>
      <c r="G346" s="106" t="s">
        <v>151</v>
      </c>
      <c r="H346" s="106"/>
      <c r="I346" s="106"/>
      <c r="J346" s="106"/>
      <c r="K346" s="106"/>
      <c r="L346" s="106"/>
      <c r="M346" s="106"/>
      <c r="N346" s="106"/>
      <c r="O346" s="106"/>
      <c r="P346" s="106"/>
      <c r="Q346" s="106">
        <v>30</v>
      </c>
      <c r="R346" s="106">
        <v>2</v>
      </c>
      <c r="S346" s="106">
        <v>20</v>
      </c>
      <c r="T346" s="106">
        <v>1</v>
      </c>
      <c r="U346" s="106">
        <v>30</v>
      </c>
      <c r="V346" s="106" t="s">
        <v>1251</v>
      </c>
      <c r="W346" s="106" t="s">
        <v>42</v>
      </c>
      <c r="X346" s="294">
        <v>178.59</v>
      </c>
      <c r="Y346" s="106">
        <v>87</v>
      </c>
      <c r="Z346" s="106">
        <f t="shared" si="30"/>
        <v>265.59</v>
      </c>
      <c r="AA346" s="106" t="s">
        <v>53</v>
      </c>
      <c r="AB346" s="106" t="s">
        <v>43</v>
      </c>
      <c r="AC346" s="106" t="s">
        <v>43</v>
      </c>
      <c r="AD346" s="106" t="s">
        <v>42</v>
      </c>
      <c r="AE346" s="106" t="s">
        <v>43</v>
      </c>
      <c r="AF346" s="106" t="s">
        <v>53</v>
      </c>
      <c r="AG346" s="126"/>
    </row>
    <row r="347" ht="72" customHeight="1" spans="1:33">
      <c r="A347" s="106"/>
      <c r="B347" s="281">
        <v>11</v>
      </c>
      <c r="C347" s="106" t="s">
        <v>1252</v>
      </c>
      <c r="D347" s="106">
        <v>22451364</v>
      </c>
      <c r="E347" s="106" t="s">
        <v>78</v>
      </c>
      <c r="F347" s="294">
        <v>179.4366197</v>
      </c>
      <c r="G347" s="106"/>
      <c r="H347" s="106"/>
      <c r="I347" s="106"/>
      <c r="J347" s="106"/>
      <c r="K347" s="106"/>
      <c r="L347" s="106"/>
      <c r="M347" s="106"/>
      <c r="N347" s="106"/>
      <c r="O347" s="106"/>
      <c r="P347" s="106"/>
      <c r="Q347" s="106">
        <v>30</v>
      </c>
      <c r="R347" s="106">
        <v>2</v>
      </c>
      <c r="S347" s="106">
        <v>20</v>
      </c>
      <c r="T347" s="106">
        <v>1</v>
      </c>
      <c r="U347" s="106">
        <v>30</v>
      </c>
      <c r="V347" s="106" t="s">
        <v>1253</v>
      </c>
      <c r="W347" s="106" t="s">
        <v>42</v>
      </c>
      <c r="X347" s="294">
        <v>179.4366197</v>
      </c>
      <c r="Y347" s="106">
        <v>86</v>
      </c>
      <c r="Z347" s="106">
        <f t="shared" si="30"/>
        <v>265.4366197</v>
      </c>
      <c r="AA347" s="106" t="s">
        <v>53</v>
      </c>
      <c r="AB347" s="106" t="s">
        <v>43</v>
      </c>
      <c r="AC347" s="106" t="s">
        <v>43</v>
      </c>
      <c r="AD347" s="106" t="s">
        <v>42</v>
      </c>
      <c r="AE347" s="106" t="s">
        <v>43</v>
      </c>
      <c r="AF347" s="106" t="s">
        <v>53</v>
      </c>
      <c r="AG347" s="126"/>
    </row>
    <row r="348" ht="60" customHeight="1" spans="1:33">
      <c r="A348" s="106"/>
      <c r="B348" s="281">
        <v>12</v>
      </c>
      <c r="C348" s="106" t="s">
        <v>1254</v>
      </c>
      <c r="D348" s="106">
        <v>22451356</v>
      </c>
      <c r="E348" s="106" t="s">
        <v>78</v>
      </c>
      <c r="F348" s="294">
        <v>175.35</v>
      </c>
      <c r="G348" s="106"/>
      <c r="H348" s="106"/>
      <c r="I348" s="106"/>
      <c r="J348" s="106"/>
      <c r="K348" s="106"/>
      <c r="L348" s="106"/>
      <c r="M348" s="106"/>
      <c r="N348" s="106"/>
      <c r="O348" s="106"/>
      <c r="P348" s="106"/>
      <c r="Q348" s="106">
        <v>35</v>
      </c>
      <c r="R348" s="106">
        <v>0</v>
      </c>
      <c r="S348" s="106">
        <v>21</v>
      </c>
      <c r="T348" s="106">
        <v>0</v>
      </c>
      <c r="U348" s="106">
        <v>30</v>
      </c>
      <c r="V348" s="106" t="s">
        <v>1255</v>
      </c>
      <c r="W348" s="106" t="s">
        <v>42</v>
      </c>
      <c r="X348" s="106">
        <v>175.35</v>
      </c>
      <c r="Y348" s="106">
        <v>88</v>
      </c>
      <c r="Z348" s="106">
        <f t="shared" si="30"/>
        <v>263.35</v>
      </c>
      <c r="AA348" s="106" t="s">
        <v>53</v>
      </c>
      <c r="AB348" s="106" t="s">
        <v>43</v>
      </c>
      <c r="AC348" s="106" t="s">
        <v>43</v>
      </c>
      <c r="AD348" s="106" t="s">
        <v>42</v>
      </c>
      <c r="AE348" s="106" t="s">
        <v>43</v>
      </c>
      <c r="AF348" s="106" t="s">
        <v>53</v>
      </c>
      <c r="AG348" s="126"/>
    </row>
    <row r="349" ht="84" customHeight="1" spans="1:33">
      <c r="A349" s="106"/>
      <c r="B349" s="281">
        <v>13</v>
      </c>
      <c r="C349" s="106" t="s">
        <v>1256</v>
      </c>
      <c r="D349" s="106">
        <v>22451386</v>
      </c>
      <c r="E349" s="106" t="s">
        <v>78</v>
      </c>
      <c r="F349" s="294">
        <v>178.87</v>
      </c>
      <c r="G349" s="106" t="s">
        <v>151</v>
      </c>
      <c r="H349" s="106"/>
      <c r="I349" s="106"/>
      <c r="J349" s="106"/>
      <c r="K349" s="106"/>
      <c r="L349" s="106"/>
      <c r="M349" s="106"/>
      <c r="N349" s="106"/>
      <c r="O349" s="106"/>
      <c r="P349" s="106"/>
      <c r="Q349" s="106">
        <v>30</v>
      </c>
      <c r="R349" s="106">
        <v>0</v>
      </c>
      <c r="S349" s="106">
        <v>20</v>
      </c>
      <c r="T349" s="106">
        <v>1</v>
      </c>
      <c r="U349" s="106">
        <v>30</v>
      </c>
      <c r="V349" s="106" t="s">
        <v>1257</v>
      </c>
      <c r="W349" s="106" t="s">
        <v>42</v>
      </c>
      <c r="X349" s="294">
        <v>178.87</v>
      </c>
      <c r="Y349" s="106">
        <v>84</v>
      </c>
      <c r="Z349" s="106">
        <f t="shared" si="30"/>
        <v>262.87</v>
      </c>
      <c r="AA349" s="106" t="s">
        <v>53</v>
      </c>
      <c r="AB349" s="106" t="s">
        <v>43</v>
      </c>
      <c r="AC349" s="106" t="s">
        <v>43</v>
      </c>
      <c r="AD349" s="106" t="s">
        <v>42</v>
      </c>
      <c r="AE349" s="106" t="s">
        <v>43</v>
      </c>
      <c r="AF349" s="106" t="s">
        <v>53</v>
      </c>
      <c r="AG349" s="126"/>
    </row>
    <row r="350" customHeight="1" spans="1:33">
      <c r="A350" s="106"/>
      <c r="B350" s="281">
        <v>14</v>
      </c>
      <c r="C350" s="106" t="s">
        <v>1258</v>
      </c>
      <c r="D350" s="106">
        <v>22451354</v>
      </c>
      <c r="E350" s="106" t="s">
        <v>78</v>
      </c>
      <c r="F350" s="294">
        <v>179.514705882353</v>
      </c>
      <c r="G350" s="106" t="s">
        <v>151</v>
      </c>
      <c r="H350" s="106"/>
      <c r="I350" s="106"/>
      <c r="J350" s="106"/>
      <c r="K350" s="106"/>
      <c r="L350" s="106"/>
      <c r="M350" s="106"/>
      <c r="N350" s="106"/>
      <c r="O350" s="106"/>
      <c r="P350" s="106"/>
      <c r="Q350" s="106">
        <v>30</v>
      </c>
      <c r="R350" s="106">
        <v>2</v>
      </c>
      <c r="S350" s="106">
        <v>20</v>
      </c>
      <c r="T350" s="106">
        <v>1</v>
      </c>
      <c r="U350" s="106">
        <v>30</v>
      </c>
      <c r="V350" s="106"/>
      <c r="W350" s="106" t="s">
        <v>42</v>
      </c>
      <c r="X350" s="294">
        <v>179.514705882353</v>
      </c>
      <c r="Y350" s="106">
        <v>83</v>
      </c>
      <c r="Z350" s="106">
        <f t="shared" si="30"/>
        <v>262.514705882353</v>
      </c>
      <c r="AA350" s="106" t="s">
        <v>53</v>
      </c>
      <c r="AB350" s="106" t="s">
        <v>43</v>
      </c>
      <c r="AC350" s="106" t="s">
        <v>43</v>
      </c>
      <c r="AD350" s="106" t="s">
        <v>42</v>
      </c>
      <c r="AE350" s="106" t="s">
        <v>43</v>
      </c>
      <c r="AF350" s="106" t="s">
        <v>53</v>
      </c>
      <c r="AG350" s="126"/>
    </row>
    <row r="351" customHeight="1" spans="1:33">
      <c r="A351" s="106"/>
      <c r="B351" s="281">
        <v>15</v>
      </c>
      <c r="C351" s="106" t="s">
        <v>1259</v>
      </c>
      <c r="D351" s="106">
        <v>22451363</v>
      </c>
      <c r="E351" s="106" t="s">
        <v>78</v>
      </c>
      <c r="F351" s="294">
        <v>179.09</v>
      </c>
      <c r="G351" s="106"/>
      <c r="H351" s="106"/>
      <c r="I351" s="106"/>
      <c r="J351" s="106" t="s">
        <v>292</v>
      </c>
      <c r="K351" s="106"/>
      <c r="L351" s="106"/>
      <c r="M351" s="106"/>
      <c r="N351" s="106"/>
      <c r="O351" s="106"/>
      <c r="P351" s="106"/>
      <c r="Q351" s="106">
        <v>30</v>
      </c>
      <c r="R351" s="106" t="s">
        <v>123</v>
      </c>
      <c r="S351" s="106">
        <v>20</v>
      </c>
      <c r="T351" s="106">
        <v>1</v>
      </c>
      <c r="U351" s="106">
        <v>30</v>
      </c>
      <c r="V351" s="106"/>
      <c r="W351" s="106" t="s">
        <v>42</v>
      </c>
      <c r="X351" s="106">
        <v>181.09</v>
      </c>
      <c r="Y351" s="106">
        <v>81</v>
      </c>
      <c r="Z351" s="106">
        <f t="shared" si="30"/>
        <v>262.09</v>
      </c>
      <c r="AA351" s="106" t="s">
        <v>43</v>
      </c>
      <c r="AB351" s="106" t="s">
        <v>43</v>
      </c>
      <c r="AC351" s="106" t="s">
        <v>43</v>
      </c>
      <c r="AD351" s="106" t="s">
        <v>42</v>
      </c>
      <c r="AE351" s="106" t="s">
        <v>43</v>
      </c>
      <c r="AF351" s="106" t="s">
        <v>43</v>
      </c>
      <c r="AG351" s="126"/>
    </row>
    <row r="352" customHeight="1" spans="1:33">
      <c r="A352" s="106"/>
      <c r="B352" s="281">
        <v>16</v>
      </c>
      <c r="C352" s="106" t="s">
        <v>1260</v>
      </c>
      <c r="D352" s="106">
        <v>22451359</v>
      </c>
      <c r="E352" s="106" t="s">
        <v>71</v>
      </c>
      <c r="F352" s="336" t="s">
        <v>1261</v>
      </c>
      <c r="G352" s="106" t="s">
        <v>151</v>
      </c>
      <c r="H352" s="106"/>
      <c r="I352" s="106"/>
      <c r="J352" s="106"/>
      <c r="K352" s="106"/>
      <c r="L352" s="106"/>
      <c r="M352" s="106"/>
      <c r="N352" s="106"/>
      <c r="O352" s="106"/>
      <c r="P352" s="106"/>
      <c r="Q352" s="106">
        <v>30</v>
      </c>
      <c r="R352" s="106">
        <v>0</v>
      </c>
      <c r="S352" s="106">
        <v>20</v>
      </c>
      <c r="T352" s="106">
        <v>1.5</v>
      </c>
      <c r="U352" s="106">
        <v>30</v>
      </c>
      <c r="V352" s="106"/>
      <c r="W352" s="106" t="s">
        <v>42</v>
      </c>
      <c r="X352" s="106">
        <v>180.26</v>
      </c>
      <c r="Y352" s="106">
        <f>SUM(Q352:U352)</f>
        <v>81.5</v>
      </c>
      <c r="Z352" s="106">
        <f t="shared" si="30"/>
        <v>261.76</v>
      </c>
      <c r="AA352" s="106" t="s">
        <v>53</v>
      </c>
      <c r="AB352" s="106" t="s">
        <v>43</v>
      </c>
      <c r="AC352" s="106" t="s">
        <v>53</v>
      </c>
      <c r="AD352" s="106" t="s">
        <v>59</v>
      </c>
      <c r="AE352" s="106" t="s">
        <v>53</v>
      </c>
      <c r="AF352" s="106" t="s">
        <v>53</v>
      </c>
      <c r="AG352" s="126"/>
    </row>
    <row r="353" ht="60" customHeight="1" spans="1:33">
      <c r="A353" s="106"/>
      <c r="B353" s="281">
        <v>17</v>
      </c>
      <c r="C353" s="106" t="s">
        <v>1262</v>
      </c>
      <c r="D353" s="106">
        <v>22451349</v>
      </c>
      <c r="E353" s="106" t="s">
        <v>71</v>
      </c>
      <c r="F353" s="294">
        <v>178.38</v>
      </c>
      <c r="G353" s="106"/>
      <c r="H353" s="106" t="s">
        <v>292</v>
      </c>
      <c r="I353" s="106"/>
      <c r="J353" s="106"/>
      <c r="K353" s="106" t="s">
        <v>292</v>
      </c>
      <c r="L353" s="106"/>
      <c r="M353" s="106"/>
      <c r="N353" s="106"/>
      <c r="O353" s="106"/>
      <c r="P353" s="106"/>
      <c r="Q353" s="106">
        <v>21.25</v>
      </c>
      <c r="R353" s="106">
        <v>0</v>
      </c>
      <c r="S353" s="106">
        <v>21</v>
      </c>
      <c r="T353" s="106">
        <v>0</v>
      </c>
      <c r="U353" s="106">
        <v>30</v>
      </c>
      <c r="V353" s="106" t="s">
        <v>1263</v>
      </c>
      <c r="W353" s="106" t="s">
        <v>42</v>
      </c>
      <c r="X353" s="106">
        <v>183.78</v>
      </c>
      <c r="Y353" s="106">
        <v>74.25</v>
      </c>
      <c r="Z353" s="106">
        <f t="shared" si="30"/>
        <v>258.03</v>
      </c>
      <c r="AA353" s="106" t="s">
        <v>43</v>
      </c>
      <c r="AB353" s="106" t="s">
        <v>53</v>
      </c>
      <c r="AC353" s="106" t="s">
        <v>53</v>
      </c>
      <c r="AD353" s="106" t="s">
        <v>59</v>
      </c>
      <c r="AE353" s="106" t="s">
        <v>53</v>
      </c>
      <c r="AF353" s="106" t="s">
        <v>53</v>
      </c>
      <c r="AG353" s="126"/>
    </row>
    <row r="354" ht="84" customHeight="1" spans="1:33">
      <c r="A354" s="106"/>
      <c r="B354" s="281">
        <v>18</v>
      </c>
      <c r="C354" s="106" t="s">
        <v>1264</v>
      </c>
      <c r="D354" s="106">
        <v>22451384</v>
      </c>
      <c r="E354" s="106" t="s">
        <v>78</v>
      </c>
      <c r="F354" s="294">
        <v>174</v>
      </c>
      <c r="G354" s="106"/>
      <c r="H354" s="106"/>
      <c r="I354" s="106"/>
      <c r="J354" s="106"/>
      <c r="K354" s="106"/>
      <c r="L354" s="106"/>
      <c r="M354" s="106" t="s">
        <v>1265</v>
      </c>
      <c r="N354" s="106"/>
      <c r="O354" s="106"/>
      <c r="P354" s="106"/>
      <c r="Q354" s="106">
        <v>30</v>
      </c>
      <c r="R354" s="106">
        <v>2</v>
      </c>
      <c r="S354" s="106">
        <v>20</v>
      </c>
      <c r="T354" s="106">
        <v>1</v>
      </c>
      <c r="U354" s="106">
        <v>21.5</v>
      </c>
      <c r="V354" s="106" t="s">
        <v>1266</v>
      </c>
      <c r="W354" s="106" t="s">
        <v>42</v>
      </c>
      <c r="X354" s="106">
        <v>178</v>
      </c>
      <c r="Y354" s="106">
        <v>79.5</v>
      </c>
      <c r="Z354" s="106">
        <f t="shared" si="30"/>
        <v>257.5</v>
      </c>
      <c r="AA354" s="106" t="s">
        <v>53</v>
      </c>
      <c r="AB354" s="106" t="s">
        <v>53</v>
      </c>
      <c r="AC354" s="106" t="s">
        <v>53</v>
      </c>
      <c r="AD354" s="106" t="s">
        <v>59</v>
      </c>
      <c r="AE354" s="106" t="s">
        <v>53</v>
      </c>
      <c r="AF354" s="106" t="s">
        <v>53</v>
      </c>
      <c r="AG354" s="126"/>
    </row>
    <row r="355" customHeight="1" spans="1:33">
      <c r="A355" s="106"/>
      <c r="B355" s="281">
        <v>19</v>
      </c>
      <c r="C355" s="106" t="s">
        <v>1267</v>
      </c>
      <c r="D355" s="106">
        <v>22451347</v>
      </c>
      <c r="E355" s="106" t="s">
        <v>78</v>
      </c>
      <c r="F355" s="294">
        <v>179.51</v>
      </c>
      <c r="G355" s="106"/>
      <c r="H355" s="106"/>
      <c r="I355" s="106"/>
      <c r="J355" s="106"/>
      <c r="K355" s="106"/>
      <c r="L355" s="106"/>
      <c r="M355" s="106"/>
      <c r="N355" s="106"/>
      <c r="O355" s="106"/>
      <c r="P355" s="106"/>
      <c r="Q355" s="106">
        <v>17.5</v>
      </c>
      <c r="R355" s="106">
        <v>5</v>
      </c>
      <c r="S355" s="106">
        <v>20</v>
      </c>
      <c r="T355" s="106">
        <v>1</v>
      </c>
      <c r="U355" s="106">
        <v>30</v>
      </c>
      <c r="V355" s="106"/>
      <c r="W355" s="106" t="s">
        <v>42</v>
      </c>
      <c r="X355" s="294">
        <v>179.51</v>
      </c>
      <c r="Y355" s="106">
        <v>73.5</v>
      </c>
      <c r="Z355" s="106">
        <f t="shared" si="30"/>
        <v>253.01</v>
      </c>
      <c r="AA355" s="106" t="s">
        <v>53</v>
      </c>
      <c r="AB355" s="106" t="s">
        <v>53</v>
      </c>
      <c r="AC355" s="106" t="s">
        <v>53</v>
      </c>
      <c r="AD355" s="106" t="s">
        <v>59</v>
      </c>
      <c r="AE355" s="106" t="s">
        <v>53</v>
      </c>
      <c r="AF355" s="106" t="s">
        <v>53</v>
      </c>
      <c r="AG355" s="126"/>
    </row>
    <row r="356" customHeight="1" spans="1:33">
      <c r="A356" s="106"/>
      <c r="B356" s="281">
        <v>20</v>
      </c>
      <c r="C356" s="106" t="s">
        <v>1268</v>
      </c>
      <c r="D356" s="106">
        <v>22451382</v>
      </c>
      <c r="E356" s="106" t="s">
        <v>40</v>
      </c>
      <c r="F356" s="294">
        <v>174.69</v>
      </c>
      <c r="G356" s="106" t="s">
        <v>151</v>
      </c>
      <c r="H356" s="106"/>
      <c r="I356" s="106"/>
      <c r="J356" s="106"/>
      <c r="K356" s="106"/>
      <c r="L356" s="106"/>
      <c r="M356" s="106"/>
      <c r="N356" s="106"/>
      <c r="O356" s="106"/>
      <c r="P356" s="106"/>
      <c r="Q356" s="106">
        <v>30</v>
      </c>
      <c r="R356" s="106">
        <v>0</v>
      </c>
      <c r="S356" s="106">
        <v>20</v>
      </c>
      <c r="T356" s="106">
        <v>1</v>
      </c>
      <c r="U356" s="106">
        <v>25</v>
      </c>
      <c r="V356" s="106"/>
      <c r="W356" s="106" t="s">
        <v>42</v>
      </c>
      <c r="X356" s="294">
        <v>174.69</v>
      </c>
      <c r="Y356" s="106">
        <v>76</v>
      </c>
      <c r="Z356" s="106">
        <f t="shared" si="30"/>
        <v>250.69</v>
      </c>
      <c r="AA356" s="106" t="s">
        <v>53</v>
      </c>
      <c r="AB356" s="106" t="s">
        <v>53</v>
      </c>
      <c r="AC356" s="106" t="s">
        <v>53</v>
      </c>
      <c r="AD356" s="106" t="s">
        <v>59</v>
      </c>
      <c r="AE356" s="106" t="s">
        <v>53</v>
      </c>
      <c r="AF356" s="106" t="s">
        <v>53</v>
      </c>
      <c r="AG356" s="126"/>
    </row>
    <row r="357" ht="60" customHeight="1" spans="1:33">
      <c r="A357" s="106"/>
      <c r="B357" s="281">
        <v>21</v>
      </c>
      <c r="C357" s="106" t="s">
        <v>1269</v>
      </c>
      <c r="D357" s="106">
        <v>22451375</v>
      </c>
      <c r="E357" s="106" t="s">
        <v>40</v>
      </c>
      <c r="F357" s="294">
        <v>180.764705882353</v>
      </c>
      <c r="G357" s="106"/>
      <c r="H357" s="106"/>
      <c r="I357" s="106"/>
      <c r="J357" s="106"/>
      <c r="K357" s="106"/>
      <c r="L357" s="106"/>
      <c r="M357" s="106"/>
      <c r="N357" s="106"/>
      <c r="O357" s="106"/>
      <c r="P357" s="106"/>
      <c r="Q357" s="106">
        <v>28.75</v>
      </c>
      <c r="R357" s="106">
        <v>0</v>
      </c>
      <c r="S357" s="106">
        <v>20</v>
      </c>
      <c r="T357" s="106">
        <v>1</v>
      </c>
      <c r="U357" s="106">
        <v>17.5</v>
      </c>
      <c r="V357" s="106" t="s">
        <v>1270</v>
      </c>
      <c r="W357" s="106" t="s">
        <v>42</v>
      </c>
      <c r="X357" s="294">
        <v>180.764705882353</v>
      </c>
      <c r="Y357" s="106">
        <v>69.25</v>
      </c>
      <c r="Z357" s="106">
        <f t="shared" si="30"/>
        <v>250.014705882353</v>
      </c>
      <c r="AA357" s="106" t="s">
        <v>53</v>
      </c>
      <c r="AB357" s="106" t="s">
        <v>53</v>
      </c>
      <c r="AC357" s="106" t="s">
        <v>53</v>
      </c>
      <c r="AD357" s="106" t="s">
        <v>59</v>
      </c>
      <c r="AE357" s="106" t="s">
        <v>53</v>
      </c>
      <c r="AF357" s="106" t="s">
        <v>53</v>
      </c>
      <c r="AG357" s="126"/>
    </row>
    <row r="358" ht="24" customHeight="1" spans="1:33">
      <c r="A358" s="106"/>
      <c r="B358" s="281">
        <v>22</v>
      </c>
      <c r="C358" s="106" t="s">
        <v>1271</v>
      </c>
      <c r="D358" s="106">
        <v>22451352</v>
      </c>
      <c r="E358" s="106" t="s">
        <v>71</v>
      </c>
      <c r="F358" s="294">
        <v>178.62</v>
      </c>
      <c r="G358" s="106" t="s">
        <v>151</v>
      </c>
      <c r="H358" s="106" t="s">
        <v>1272</v>
      </c>
      <c r="I358" s="106"/>
      <c r="J358" s="106"/>
      <c r="K358" s="106"/>
      <c r="L358" s="106"/>
      <c r="M358" s="106"/>
      <c r="N358" s="106"/>
      <c r="O358" s="106"/>
      <c r="P358" s="106"/>
      <c r="Q358" s="106">
        <f>3.75+5+5+3.75+3.75</f>
        <v>21.25</v>
      </c>
      <c r="R358" s="106">
        <f>2+4+4</f>
        <v>10</v>
      </c>
      <c r="S358" s="106">
        <v>20</v>
      </c>
      <c r="T358" s="106">
        <v>1</v>
      </c>
      <c r="U358" s="106">
        <v>0</v>
      </c>
      <c r="V358" s="106"/>
      <c r="W358" s="106" t="s">
        <v>42</v>
      </c>
      <c r="X358" s="106">
        <v>196.12</v>
      </c>
      <c r="Y358" s="106">
        <v>52.25</v>
      </c>
      <c r="Z358" s="106">
        <f t="shared" si="30"/>
        <v>248.37</v>
      </c>
      <c r="AA358" s="106" t="s">
        <v>43</v>
      </c>
      <c r="AB358" s="106" t="s">
        <v>53</v>
      </c>
      <c r="AC358" s="106" t="s">
        <v>53</v>
      </c>
      <c r="AD358" s="106" t="s">
        <v>59</v>
      </c>
      <c r="AE358" s="106" t="s">
        <v>53</v>
      </c>
      <c r="AF358" s="106" t="s">
        <v>53</v>
      </c>
      <c r="AG358" s="126"/>
    </row>
    <row r="359" customHeight="1" spans="1:33">
      <c r="A359" s="106"/>
      <c r="B359" s="281">
        <v>23</v>
      </c>
      <c r="C359" s="106" t="s">
        <v>1273</v>
      </c>
      <c r="D359" s="106">
        <v>22451358</v>
      </c>
      <c r="E359" s="106" t="s">
        <v>71</v>
      </c>
      <c r="F359" s="294">
        <v>176.808823529412</v>
      </c>
      <c r="G359" s="106"/>
      <c r="H359" s="106"/>
      <c r="I359" s="106"/>
      <c r="J359" s="106"/>
      <c r="K359" s="106"/>
      <c r="L359" s="106"/>
      <c r="M359" s="106"/>
      <c r="N359" s="106"/>
      <c r="O359" s="106"/>
      <c r="P359" s="106"/>
      <c r="Q359" s="106">
        <v>20</v>
      </c>
      <c r="R359" s="106">
        <v>0</v>
      </c>
      <c r="S359" s="106">
        <v>21</v>
      </c>
      <c r="T359" s="106">
        <v>0</v>
      </c>
      <c r="U359" s="106">
        <v>30</v>
      </c>
      <c r="V359" s="106"/>
      <c r="W359" s="106" t="s">
        <v>42</v>
      </c>
      <c r="X359" s="106">
        <v>176.81</v>
      </c>
      <c r="Y359" s="106">
        <v>71</v>
      </c>
      <c r="Z359" s="106">
        <f t="shared" si="30"/>
        <v>247.81</v>
      </c>
      <c r="AA359" s="106" t="s">
        <v>53</v>
      </c>
      <c r="AB359" s="106" t="s">
        <v>53</v>
      </c>
      <c r="AC359" s="106" t="s">
        <v>53</v>
      </c>
      <c r="AD359" s="106" t="s">
        <v>59</v>
      </c>
      <c r="AE359" s="106" t="s">
        <v>53</v>
      </c>
      <c r="AF359" s="106" t="s">
        <v>53</v>
      </c>
      <c r="AG359" s="126"/>
    </row>
    <row r="360" ht="36" customHeight="1" spans="1:33">
      <c r="A360" s="106"/>
      <c r="B360" s="281">
        <v>24</v>
      </c>
      <c r="C360" s="106" t="s">
        <v>1274</v>
      </c>
      <c r="D360" s="106">
        <v>22451371</v>
      </c>
      <c r="E360" s="106" t="s">
        <v>71</v>
      </c>
      <c r="F360" s="294">
        <v>178.89</v>
      </c>
      <c r="G360" s="106"/>
      <c r="H360" s="106"/>
      <c r="I360" s="106"/>
      <c r="J360" s="106"/>
      <c r="K360" s="106"/>
      <c r="L360" s="106"/>
      <c r="M360" s="106"/>
      <c r="N360" s="106"/>
      <c r="O360" s="106"/>
      <c r="P360" s="106"/>
      <c r="Q360" s="106">
        <v>15</v>
      </c>
      <c r="R360" s="106">
        <v>0</v>
      </c>
      <c r="S360" s="106">
        <v>20</v>
      </c>
      <c r="T360" s="106">
        <v>1</v>
      </c>
      <c r="U360" s="106">
        <v>30</v>
      </c>
      <c r="V360" s="106" t="s">
        <v>1275</v>
      </c>
      <c r="W360" s="106" t="s">
        <v>42</v>
      </c>
      <c r="X360" s="294">
        <v>178.89</v>
      </c>
      <c r="Y360" s="106">
        <f>Q360+R360+S360+T360+U360+2</f>
        <v>68</v>
      </c>
      <c r="Z360" s="106">
        <f t="shared" si="30"/>
        <v>246.89</v>
      </c>
      <c r="AA360" s="106" t="s">
        <v>53</v>
      </c>
      <c r="AB360" s="106" t="s">
        <v>53</v>
      </c>
      <c r="AC360" s="106" t="s">
        <v>53</v>
      </c>
      <c r="AD360" s="106" t="s">
        <v>59</v>
      </c>
      <c r="AE360" s="106" t="s">
        <v>53</v>
      </c>
      <c r="AF360" s="106" t="s">
        <v>53</v>
      </c>
      <c r="AG360" s="126"/>
    </row>
    <row r="361" ht="60" customHeight="1" spans="1:33">
      <c r="A361" s="106"/>
      <c r="B361" s="281">
        <v>25</v>
      </c>
      <c r="C361" s="106" t="s">
        <v>1276</v>
      </c>
      <c r="D361" s="106">
        <v>22451365</v>
      </c>
      <c r="E361" s="106" t="s">
        <v>78</v>
      </c>
      <c r="F361" s="106">
        <v>175.97</v>
      </c>
      <c r="G361" s="106"/>
      <c r="H361" s="106"/>
      <c r="I361" s="106"/>
      <c r="J361" s="106" t="s">
        <v>1277</v>
      </c>
      <c r="K361" s="106"/>
      <c r="L361" s="126"/>
      <c r="M361" s="106"/>
      <c r="N361" s="106"/>
      <c r="O361" s="106"/>
      <c r="P361" s="106"/>
      <c r="Q361" s="106">
        <v>7.5</v>
      </c>
      <c r="R361" s="106">
        <v>0</v>
      </c>
      <c r="S361" s="106">
        <v>21</v>
      </c>
      <c r="T361" s="106">
        <v>0</v>
      </c>
      <c r="U361" s="106">
        <v>30</v>
      </c>
      <c r="V361" s="106" t="s">
        <v>1278</v>
      </c>
      <c r="W361" s="106" t="s">
        <v>42</v>
      </c>
      <c r="X361" s="106">
        <v>181.97</v>
      </c>
      <c r="Y361" s="106">
        <v>61.5</v>
      </c>
      <c r="Z361" s="106">
        <f t="shared" si="30"/>
        <v>243.47</v>
      </c>
      <c r="AA361" s="106" t="s">
        <v>43</v>
      </c>
      <c r="AB361" s="106" t="s">
        <v>53</v>
      </c>
      <c r="AC361" s="106" t="s">
        <v>53</v>
      </c>
      <c r="AD361" s="106" t="s">
        <v>59</v>
      </c>
      <c r="AE361" s="106" t="s">
        <v>53</v>
      </c>
      <c r="AF361" s="106" t="s">
        <v>53</v>
      </c>
      <c r="AG361" s="126"/>
    </row>
    <row r="362" ht="24" customHeight="1" spans="1:33">
      <c r="A362" s="106"/>
      <c r="B362" s="281">
        <v>26</v>
      </c>
      <c r="C362" s="106" t="s">
        <v>1279</v>
      </c>
      <c r="D362" s="106">
        <v>22451383</v>
      </c>
      <c r="E362" s="106" t="s">
        <v>1280</v>
      </c>
      <c r="F362" s="294">
        <v>174.9375</v>
      </c>
      <c r="G362" s="106" t="s">
        <v>151</v>
      </c>
      <c r="H362" s="106"/>
      <c r="I362" s="106"/>
      <c r="J362" s="106" t="s">
        <v>1281</v>
      </c>
      <c r="K362" s="106"/>
      <c r="L362" s="106"/>
      <c r="M362" s="106"/>
      <c r="N362" s="106"/>
      <c r="O362" s="106"/>
      <c r="P362" s="106"/>
      <c r="Q362" s="106">
        <v>26.25</v>
      </c>
      <c r="R362" s="106">
        <v>0</v>
      </c>
      <c r="S362" s="106">
        <v>21</v>
      </c>
      <c r="T362" s="106">
        <v>0</v>
      </c>
      <c r="U362" s="106">
        <v>17.5</v>
      </c>
      <c r="V362" s="106"/>
      <c r="W362" s="106" t="s">
        <v>42</v>
      </c>
      <c r="X362" s="106">
        <v>175.74</v>
      </c>
      <c r="Y362" s="106">
        <f>SUM(Q362:U362)</f>
        <v>64.75</v>
      </c>
      <c r="Z362" s="106">
        <f t="shared" si="30"/>
        <v>240.49</v>
      </c>
      <c r="AA362" s="106" t="s">
        <v>53</v>
      </c>
      <c r="AB362" s="106" t="s">
        <v>53</v>
      </c>
      <c r="AC362" s="106" t="s">
        <v>53</v>
      </c>
      <c r="AD362" s="106" t="s">
        <v>59</v>
      </c>
      <c r="AE362" s="106" t="s">
        <v>53</v>
      </c>
      <c r="AF362" s="106" t="s">
        <v>53</v>
      </c>
      <c r="AG362" s="126"/>
    </row>
    <row r="363" customHeight="1" spans="1:33">
      <c r="A363" s="106"/>
      <c r="B363" s="281">
        <v>27</v>
      </c>
      <c r="C363" s="106" t="s">
        <v>1282</v>
      </c>
      <c r="D363" s="106">
        <v>22451372</v>
      </c>
      <c r="E363" s="106" t="s">
        <v>71</v>
      </c>
      <c r="F363" s="294">
        <v>176.706766917293</v>
      </c>
      <c r="G363" s="106"/>
      <c r="H363" s="106"/>
      <c r="I363" s="106"/>
      <c r="J363" s="106"/>
      <c r="K363" s="106"/>
      <c r="L363" s="106"/>
      <c r="M363" s="106"/>
      <c r="N363" s="106"/>
      <c r="O363" s="106"/>
      <c r="P363" s="106"/>
      <c r="Q363" s="106">
        <v>12.5</v>
      </c>
      <c r="R363" s="106">
        <v>0</v>
      </c>
      <c r="S363" s="106">
        <v>20</v>
      </c>
      <c r="T363" s="106">
        <v>1</v>
      </c>
      <c r="U363" s="106">
        <v>30</v>
      </c>
      <c r="V363" s="106"/>
      <c r="W363" s="106" t="s">
        <v>42</v>
      </c>
      <c r="X363" s="294">
        <v>176.706766917293</v>
      </c>
      <c r="Y363" s="106">
        <v>63.5</v>
      </c>
      <c r="Z363" s="106">
        <f t="shared" si="30"/>
        <v>240.206766917293</v>
      </c>
      <c r="AA363" s="106" t="s">
        <v>53</v>
      </c>
      <c r="AB363" s="106" t="s">
        <v>53</v>
      </c>
      <c r="AC363" s="106" t="s">
        <v>53</v>
      </c>
      <c r="AD363" s="106" t="s">
        <v>59</v>
      </c>
      <c r="AE363" s="106" t="s">
        <v>53</v>
      </c>
      <c r="AF363" s="106" t="s">
        <v>53</v>
      </c>
      <c r="AG363" s="126"/>
    </row>
    <row r="364" ht="48" customHeight="1" spans="1:33">
      <c r="A364" s="106"/>
      <c r="B364" s="281">
        <v>28</v>
      </c>
      <c r="C364" s="106" t="s">
        <v>1283</v>
      </c>
      <c r="D364" s="106">
        <v>22451348</v>
      </c>
      <c r="E364" s="106" t="s">
        <v>78</v>
      </c>
      <c r="F364" s="294">
        <v>175.94</v>
      </c>
      <c r="G364" s="106" t="s">
        <v>151</v>
      </c>
      <c r="H364" s="106"/>
      <c r="I364" s="106"/>
      <c r="J364" s="106"/>
      <c r="K364" s="106"/>
      <c r="L364" s="106"/>
      <c r="M364" s="106"/>
      <c r="N364" s="106"/>
      <c r="O364" s="106"/>
      <c r="P364" s="106"/>
      <c r="Q364" s="106">
        <v>8.75</v>
      </c>
      <c r="R364" s="106">
        <v>0</v>
      </c>
      <c r="S364" s="106">
        <v>20</v>
      </c>
      <c r="T364" s="106">
        <v>1</v>
      </c>
      <c r="U364" s="106">
        <v>30</v>
      </c>
      <c r="V364" s="106" t="s">
        <v>1284</v>
      </c>
      <c r="W364" s="106" t="s">
        <v>42</v>
      </c>
      <c r="X364" s="294">
        <v>175.94</v>
      </c>
      <c r="Y364" s="106">
        <v>61.75</v>
      </c>
      <c r="Z364" s="106">
        <f t="shared" si="30"/>
        <v>237.69</v>
      </c>
      <c r="AA364" s="106" t="s">
        <v>53</v>
      </c>
      <c r="AB364" s="106" t="s">
        <v>53</v>
      </c>
      <c r="AC364" s="106" t="s">
        <v>53</v>
      </c>
      <c r="AD364" s="106" t="s">
        <v>59</v>
      </c>
      <c r="AE364" s="106" t="s">
        <v>53</v>
      </c>
      <c r="AF364" s="106" t="s">
        <v>53</v>
      </c>
      <c r="AG364" s="126"/>
    </row>
    <row r="365" customHeight="1" spans="1:33">
      <c r="A365" s="106"/>
      <c r="B365" s="281">
        <v>29</v>
      </c>
      <c r="C365" s="106" t="s">
        <v>1285</v>
      </c>
      <c r="D365" s="106">
        <v>22451377</v>
      </c>
      <c r="E365" s="106" t="s">
        <v>40</v>
      </c>
      <c r="F365" s="294">
        <v>180.779411764706</v>
      </c>
      <c r="G365" s="106" t="s">
        <v>151</v>
      </c>
      <c r="H365" s="106"/>
      <c r="I365" s="106"/>
      <c r="J365" s="106"/>
      <c r="K365" s="106"/>
      <c r="L365" s="106"/>
      <c r="M365" s="106"/>
      <c r="N365" s="106"/>
      <c r="O365" s="106"/>
      <c r="P365" s="106"/>
      <c r="Q365" s="106">
        <v>12.5</v>
      </c>
      <c r="R365" s="106">
        <v>0</v>
      </c>
      <c r="S365" s="106">
        <v>21</v>
      </c>
      <c r="T365" s="106">
        <v>0</v>
      </c>
      <c r="U365" s="106">
        <v>17.5</v>
      </c>
      <c r="V365" s="106"/>
      <c r="W365" s="106" t="s">
        <v>42</v>
      </c>
      <c r="X365" s="294">
        <v>180.779411764706</v>
      </c>
      <c r="Y365" s="106">
        <v>51</v>
      </c>
      <c r="Z365" s="106">
        <f t="shared" si="30"/>
        <v>231.779411764706</v>
      </c>
      <c r="AA365" s="106" t="s">
        <v>53</v>
      </c>
      <c r="AB365" s="106" t="s">
        <v>53</v>
      </c>
      <c r="AC365" s="106" t="s">
        <v>53</v>
      </c>
      <c r="AD365" s="106" t="s">
        <v>59</v>
      </c>
      <c r="AE365" s="106" t="s">
        <v>53</v>
      </c>
      <c r="AF365" s="106" t="s">
        <v>53</v>
      </c>
      <c r="AG365" s="126"/>
    </row>
    <row r="366" customHeight="1" spans="1:33">
      <c r="A366" s="106"/>
      <c r="B366" s="281">
        <v>30</v>
      </c>
      <c r="C366" s="106" t="s">
        <v>1286</v>
      </c>
      <c r="D366" s="106">
        <v>22451353</v>
      </c>
      <c r="E366" s="106" t="s">
        <v>58</v>
      </c>
      <c r="F366" s="294">
        <v>180.2</v>
      </c>
      <c r="G366" s="106" t="s">
        <v>151</v>
      </c>
      <c r="H366" s="106"/>
      <c r="I366" s="106"/>
      <c r="J366" s="106"/>
      <c r="K366" s="106"/>
      <c r="L366" s="106"/>
      <c r="M366" s="106"/>
      <c r="N366" s="106"/>
      <c r="O366" s="106"/>
      <c r="P366" s="106"/>
      <c r="Q366" s="106">
        <v>20</v>
      </c>
      <c r="R366" s="106"/>
      <c r="S366" s="106">
        <v>20</v>
      </c>
      <c r="T366" s="106">
        <v>1</v>
      </c>
      <c r="U366" s="106">
        <v>10</v>
      </c>
      <c r="V366" s="106"/>
      <c r="W366" s="106" t="s">
        <v>42</v>
      </c>
      <c r="X366" s="294">
        <v>180.2</v>
      </c>
      <c r="Y366" s="106">
        <v>51</v>
      </c>
      <c r="Z366" s="106">
        <f t="shared" si="30"/>
        <v>231.2</v>
      </c>
      <c r="AA366" s="106" t="s">
        <v>53</v>
      </c>
      <c r="AB366" s="106" t="s">
        <v>53</v>
      </c>
      <c r="AC366" s="106" t="s">
        <v>53</v>
      </c>
      <c r="AD366" s="106" t="s">
        <v>59</v>
      </c>
      <c r="AE366" s="106" t="s">
        <v>53</v>
      </c>
      <c r="AF366" s="106" t="s">
        <v>53</v>
      </c>
      <c r="AG366" s="126"/>
    </row>
    <row r="367" customHeight="1" spans="1:33">
      <c r="A367" s="106"/>
      <c r="B367" s="281">
        <v>31</v>
      </c>
      <c r="C367" s="106" t="s">
        <v>1287</v>
      </c>
      <c r="D367" s="106">
        <v>22451379</v>
      </c>
      <c r="E367" s="106" t="s">
        <v>497</v>
      </c>
      <c r="F367" s="294">
        <v>175.764705882353</v>
      </c>
      <c r="G367" s="106"/>
      <c r="H367" s="106"/>
      <c r="I367" s="106"/>
      <c r="J367" s="106"/>
      <c r="K367" s="106"/>
      <c r="L367" s="106"/>
      <c r="M367" s="106"/>
      <c r="N367" s="106"/>
      <c r="O367" s="106"/>
      <c r="P367" s="106"/>
      <c r="Q367" s="106">
        <v>21.25</v>
      </c>
      <c r="R367" s="106">
        <v>0</v>
      </c>
      <c r="S367" s="106">
        <v>20</v>
      </c>
      <c r="T367" s="106">
        <v>1</v>
      </c>
      <c r="U367" s="106">
        <v>10</v>
      </c>
      <c r="V367" s="106"/>
      <c r="W367" s="106" t="s">
        <v>42</v>
      </c>
      <c r="X367" s="294">
        <v>175.764705882353</v>
      </c>
      <c r="Y367" s="106">
        <f>SUM(Q367:U367)</f>
        <v>52.25</v>
      </c>
      <c r="Z367" s="106">
        <f t="shared" si="30"/>
        <v>228.014705882353</v>
      </c>
      <c r="AA367" s="106" t="s">
        <v>53</v>
      </c>
      <c r="AB367" s="106" t="s">
        <v>53</v>
      </c>
      <c r="AC367" s="106" t="s">
        <v>53</v>
      </c>
      <c r="AD367" s="106" t="s">
        <v>59</v>
      </c>
      <c r="AE367" s="106" t="s">
        <v>53</v>
      </c>
      <c r="AF367" s="106" t="s">
        <v>53</v>
      </c>
      <c r="AG367" s="126"/>
    </row>
    <row r="368" ht="60" customHeight="1" spans="1:33">
      <c r="A368" s="106"/>
      <c r="B368" s="281">
        <v>32</v>
      </c>
      <c r="C368" s="106" t="s">
        <v>1288</v>
      </c>
      <c r="D368" s="106">
        <v>22451381</v>
      </c>
      <c r="E368" s="106" t="s">
        <v>71</v>
      </c>
      <c r="F368" s="294">
        <v>180.98529</v>
      </c>
      <c r="G368" s="106"/>
      <c r="H368" s="106"/>
      <c r="I368" s="106"/>
      <c r="J368" s="106"/>
      <c r="K368" s="106"/>
      <c r="L368" s="106"/>
      <c r="M368" s="106"/>
      <c r="N368" s="106"/>
      <c r="O368" s="106"/>
      <c r="P368" s="106"/>
      <c r="Q368" s="106">
        <v>0</v>
      </c>
      <c r="R368" s="106">
        <v>0</v>
      </c>
      <c r="S368" s="106">
        <v>20</v>
      </c>
      <c r="T368" s="106">
        <v>1</v>
      </c>
      <c r="U368" s="106">
        <v>14</v>
      </c>
      <c r="V368" s="106" t="s">
        <v>1289</v>
      </c>
      <c r="W368" s="106" t="s">
        <v>42</v>
      </c>
      <c r="X368" s="294">
        <v>180.98529</v>
      </c>
      <c r="Y368" s="106">
        <v>38</v>
      </c>
      <c r="Z368" s="106">
        <f t="shared" si="30"/>
        <v>218.98529</v>
      </c>
      <c r="AA368" s="106" t="s">
        <v>43</v>
      </c>
      <c r="AB368" s="106" t="s">
        <v>53</v>
      </c>
      <c r="AC368" s="106" t="s">
        <v>53</v>
      </c>
      <c r="AD368" s="106" t="s">
        <v>59</v>
      </c>
      <c r="AE368" s="106" t="s">
        <v>53</v>
      </c>
      <c r="AF368" s="106" t="s">
        <v>53</v>
      </c>
      <c r="AG368" s="126"/>
    </row>
    <row r="369" customHeight="1" spans="1:33">
      <c r="A369" s="106"/>
      <c r="B369" s="281">
        <v>33</v>
      </c>
      <c r="C369" s="106" t="s">
        <v>1290</v>
      </c>
      <c r="D369" s="106">
        <v>22451373</v>
      </c>
      <c r="E369" s="106" t="s">
        <v>40</v>
      </c>
      <c r="F369" s="294">
        <v>178.99</v>
      </c>
      <c r="G369" s="106"/>
      <c r="H369" s="106"/>
      <c r="I369" s="106"/>
      <c r="J369" s="106"/>
      <c r="K369" s="106"/>
      <c r="L369" s="106"/>
      <c r="M369" s="106"/>
      <c r="N369" s="106"/>
      <c r="O369" s="106"/>
      <c r="P369" s="106"/>
      <c r="Q369" s="106">
        <v>0</v>
      </c>
      <c r="R369" s="106">
        <v>0</v>
      </c>
      <c r="S369" s="106">
        <v>20</v>
      </c>
      <c r="T369" s="106">
        <v>1</v>
      </c>
      <c r="U369" s="106">
        <v>16</v>
      </c>
      <c r="V369" s="106"/>
      <c r="W369" s="106" t="s">
        <v>42</v>
      </c>
      <c r="X369" s="294">
        <v>178.99</v>
      </c>
      <c r="Y369" s="106">
        <v>37</v>
      </c>
      <c r="Z369" s="106">
        <f t="shared" si="30"/>
        <v>215.99</v>
      </c>
      <c r="AA369" s="106" t="s">
        <v>53</v>
      </c>
      <c r="AB369" s="106" t="s">
        <v>53</v>
      </c>
      <c r="AC369" s="106" t="s">
        <v>53</v>
      </c>
      <c r="AD369" s="106" t="s">
        <v>59</v>
      </c>
      <c r="AE369" s="106" t="s">
        <v>53</v>
      </c>
      <c r="AF369" s="106" t="s">
        <v>53</v>
      </c>
      <c r="AG369" s="126"/>
    </row>
    <row r="370" customHeight="1" spans="1:33">
      <c r="A370" s="106"/>
      <c r="B370" s="281">
        <v>34</v>
      </c>
      <c r="C370" s="106" t="s">
        <v>1291</v>
      </c>
      <c r="D370" s="106">
        <v>22451369</v>
      </c>
      <c r="E370" s="106" t="s">
        <v>58</v>
      </c>
      <c r="F370" s="294">
        <v>182.15</v>
      </c>
      <c r="G370" s="106" t="s">
        <v>151</v>
      </c>
      <c r="H370" s="106"/>
      <c r="I370" s="106"/>
      <c r="J370" s="106"/>
      <c r="K370" s="106"/>
      <c r="L370" s="106"/>
      <c r="M370" s="106"/>
      <c r="N370" s="106"/>
      <c r="O370" s="106"/>
      <c r="P370" s="106"/>
      <c r="Q370" s="106">
        <v>5</v>
      </c>
      <c r="R370" s="106"/>
      <c r="S370" s="106">
        <v>20</v>
      </c>
      <c r="T370" s="106">
        <v>1</v>
      </c>
      <c r="U370" s="106">
        <v>7.5</v>
      </c>
      <c r="V370" s="106"/>
      <c r="W370" s="106" t="s">
        <v>42</v>
      </c>
      <c r="X370" s="294">
        <v>182.15</v>
      </c>
      <c r="Y370" s="106">
        <f>Q370+S370+T370+U370</f>
        <v>33.5</v>
      </c>
      <c r="Z370" s="106">
        <f t="shared" si="30"/>
        <v>215.65</v>
      </c>
      <c r="AA370" s="106" t="s">
        <v>43</v>
      </c>
      <c r="AB370" s="106" t="s">
        <v>53</v>
      </c>
      <c r="AC370" s="106" t="s">
        <v>53</v>
      </c>
      <c r="AD370" s="106" t="s">
        <v>59</v>
      </c>
      <c r="AE370" s="106" t="s">
        <v>53</v>
      </c>
      <c r="AF370" s="106" t="s">
        <v>53</v>
      </c>
      <c r="AG370" s="126"/>
    </row>
    <row r="371" customHeight="1" spans="1:33">
      <c r="A371" s="106"/>
      <c r="B371" s="281">
        <v>35</v>
      </c>
      <c r="C371" s="106" t="s">
        <v>1292</v>
      </c>
      <c r="D371" s="106">
        <v>22451367</v>
      </c>
      <c r="E371" s="106" t="s">
        <v>78</v>
      </c>
      <c r="F371" s="294">
        <v>177.44</v>
      </c>
      <c r="G371" s="106"/>
      <c r="H371" s="106"/>
      <c r="I371" s="106"/>
      <c r="J371" s="106"/>
      <c r="K371" s="106"/>
      <c r="L371" s="106"/>
      <c r="M371" s="106"/>
      <c r="N371" s="106"/>
      <c r="O371" s="106"/>
      <c r="P371" s="106"/>
      <c r="Q371" s="106">
        <v>0</v>
      </c>
      <c r="R371" s="106">
        <v>0</v>
      </c>
      <c r="S371" s="106">
        <v>20</v>
      </c>
      <c r="T371" s="106">
        <v>1</v>
      </c>
      <c r="U371" s="106">
        <v>10</v>
      </c>
      <c r="V371" s="106"/>
      <c r="W371" s="106" t="s">
        <v>42</v>
      </c>
      <c r="X371" s="294">
        <v>177.44</v>
      </c>
      <c r="Y371" s="106">
        <v>31</v>
      </c>
      <c r="Z371" s="106">
        <f t="shared" si="30"/>
        <v>208.44</v>
      </c>
      <c r="AA371" s="106" t="s">
        <v>53</v>
      </c>
      <c r="AB371" s="106" t="s">
        <v>53</v>
      </c>
      <c r="AC371" s="106" t="s">
        <v>53</v>
      </c>
      <c r="AD371" s="106" t="s">
        <v>59</v>
      </c>
      <c r="AE371" s="106" t="s">
        <v>53</v>
      </c>
      <c r="AF371" s="106" t="s">
        <v>53</v>
      </c>
      <c r="AG371" s="126"/>
    </row>
    <row r="372" ht="60" customHeight="1" spans="1:33">
      <c r="A372" s="106"/>
      <c r="B372" s="281">
        <v>36</v>
      </c>
      <c r="C372" s="106" t="s">
        <v>1293</v>
      </c>
      <c r="D372" s="106">
        <v>22451368</v>
      </c>
      <c r="E372" s="106" t="s">
        <v>71</v>
      </c>
      <c r="F372" s="294">
        <v>173.9</v>
      </c>
      <c r="G372" s="106" t="s">
        <v>151</v>
      </c>
      <c r="H372" s="106"/>
      <c r="I372" s="106"/>
      <c r="J372" s="106"/>
      <c r="K372" s="106"/>
      <c r="L372" s="106"/>
      <c r="M372" s="106"/>
      <c r="N372" s="106"/>
      <c r="O372" s="106"/>
      <c r="P372" s="106"/>
      <c r="Q372" s="106">
        <v>0</v>
      </c>
      <c r="R372" s="106">
        <v>0</v>
      </c>
      <c r="S372" s="106">
        <v>0</v>
      </c>
      <c r="T372" s="106">
        <v>0</v>
      </c>
      <c r="U372" s="106">
        <v>0</v>
      </c>
      <c r="V372" s="106" t="s">
        <v>1294</v>
      </c>
      <c r="W372" s="106" t="s">
        <v>42</v>
      </c>
      <c r="X372" s="294">
        <v>173.9</v>
      </c>
      <c r="Y372" s="106">
        <v>2</v>
      </c>
      <c r="Z372" s="106">
        <f t="shared" si="30"/>
        <v>175.9</v>
      </c>
      <c r="AA372" s="106" t="s">
        <v>53</v>
      </c>
      <c r="AB372" s="106" t="s">
        <v>53</v>
      </c>
      <c r="AC372" s="106" t="s">
        <v>53</v>
      </c>
      <c r="AD372" s="106" t="s">
        <v>59</v>
      </c>
      <c r="AE372" s="106" t="s">
        <v>53</v>
      </c>
      <c r="AF372" s="106" t="s">
        <v>53</v>
      </c>
      <c r="AG372" s="126"/>
    </row>
    <row r="373" customHeight="1" spans="1:33">
      <c r="A373" s="106"/>
      <c r="B373" s="281">
        <v>37</v>
      </c>
      <c r="C373" s="106" t="s">
        <v>1295</v>
      </c>
      <c r="D373" s="106">
        <v>22451378</v>
      </c>
      <c r="E373" s="106" t="s">
        <v>71</v>
      </c>
      <c r="F373" s="106">
        <v>168.96</v>
      </c>
      <c r="G373" s="106"/>
      <c r="H373" s="106"/>
      <c r="I373" s="106"/>
      <c r="J373" s="106"/>
      <c r="K373" s="106"/>
      <c r="L373" s="106"/>
      <c r="M373" s="106"/>
      <c r="N373" s="106"/>
      <c r="O373" s="106"/>
      <c r="P373" s="106"/>
      <c r="Q373" s="106">
        <v>0</v>
      </c>
      <c r="R373" s="106">
        <v>0</v>
      </c>
      <c r="S373" s="106">
        <v>0</v>
      </c>
      <c r="T373" s="106">
        <v>0</v>
      </c>
      <c r="U373" s="106">
        <v>0</v>
      </c>
      <c r="V373" s="106"/>
      <c r="W373" s="106" t="s">
        <v>42</v>
      </c>
      <c r="X373" s="106">
        <v>168.96</v>
      </c>
      <c r="Y373" s="106">
        <v>0</v>
      </c>
      <c r="Z373" s="106">
        <v>168.96</v>
      </c>
      <c r="AA373" s="106" t="s">
        <v>53</v>
      </c>
      <c r="AB373" s="106" t="s">
        <v>53</v>
      </c>
      <c r="AC373" s="106" t="s">
        <v>53</v>
      </c>
      <c r="AD373" s="106" t="s">
        <v>59</v>
      </c>
      <c r="AE373" s="106" t="s">
        <v>53</v>
      </c>
      <c r="AF373" s="106" t="s">
        <v>53</v>
      </c>
      <c r="AG373" s="126"/>
    </row>
    <row r="374" customHeight="1" spans="1:33">
      <c r="A374" s="106"/>
      <c r="B374" s="281">
        <v>38</v>
      </c>
      <c r="C374" s="106" t="s">
        <v>1296</v>
      </c>
      <c r="D374" s="106">
        <v>22451376</v>
      </c>
      <c r="E374" s="106" t="s">
        <v>58</v>
      </c>
      <c r="F374" s="294">
        <v>168</v>
      </c>
      <c r="G374" s="106" t="s">
        <v>151</v>
      </c>
      <c r="H374" s="106"/>
      <c r="I374" s="106"/>
      <c r="J374" s="106"/>
      <c r="K374" s="106"/>
      <c r="L374" s="106"/>
      <c r="M374" s="106"/>
      <c r="N374" s="106"/>
      <c r="O374" s="106"/>
      <c r="P374" s="106"/>
      <c r="Q374" s="106">
        <v>0</v>
      </c>
      <c r="R374" s="106">
        <v>0</v>
      </c>
      <c r="S374" s="106">
        <v>0</v>
      </c>
      <c r="T374" s="106">
        <v>0</v>
      </c>
      <c r="U374" s="106">
        <v>0</v>
      </c>
      <c r="V374" s="106"/>
      <c r="W374" s="106" t="s">
        <v>42</v>
      </c>
      <c r="X374" s="294">
        <v>168</v>
      </c>
      <c r="Y374" s="106">
        <v>0</v>
      </c>
      <c r="Z374" s="106">
        <f>X374+Y374</f>
        <v>168</v>
      </c>
      <c r="AA374" s="106" t="s">
        <v>53</v>
      </c>
      <c r="AB374" s="106" t="s">
        <v>53</v>
      </c>
      <c r="AC374" s="106" t="s">
        <v>53</v>
      </c>
      <c r="AD374" s="106" t="s">
        <v>59</v>
      </c>
      <c r="AE374" s="106" t="s">
        <v>53</v>
      </c>
      <c r="AF374" s="106" t="s">
        <v>53</v>
      </c>
      <c r="AG374" s="126"/>
    </row>
  </sheetData>
  <autoFilter xmlns:etc="http://www.wps.cn/officeDocument/2017/etCustomData" ref="A1:AG374" etc:filterBottomFollowUsedRange="0">
    <extLst/>
  </autoFilter>
  <mergeCells count="26">
    <mergeCell ref="A1:AG1"/>
    <mergeCell ref="F2:P2"/>
    <mergeCell ref="Q2:V2"/>
    <mergeCell ref="W2:Z2"/>
    <mergeCell ref="A2:A3"/>
    <mergeCell ref="A4:A34"/>
    <mergeCell ref="A35:A75"/>
    <mergeCell ref="A76:A111"/>
    <mergeCell ref="A112:A148"/>
    <mergeCell ref="A149:A188"/>
    <mergeCell ref="A189:A218"/>
    <mergeCell ref="A219:A248"/>
    <mergeCell ref="A249:A282"/>
    <mergeCell ref="A283:A313"/>
    <mergeCell ref="A314:A336"/>
    <mergeCell ref="A337:A374"/>
    <mergeCell ref="B2:B3"/>
    <mergeCell ref="C2:C3"/>
    <mergeCell ref="D2:D3"/>
    <mergeCell ref="E2:E3"/>
    <mergeCell ref="AA2:AA3"/>
    <mergeCell ref="AB2:AB3"/>
    <mergeCell ref="AD2:AD3"/>
    <mergeCell ref="AE2:AE3"/>
    <mergeCell ref="AF2:AF3"/>
    <mergeCell ref="AG2:AG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G386"/>
  <sheetViews>
    <sheetView topLeftCell="A245" workbookViewId="0">
      <selection activeCell="I342" sqref="I342"/>
    </sheetView>
  </sheetViews>
  <sheetFormatPr defaultColWidth="9" defaultRowHeight="25" customHeight="1"/>
  <cols>
    <col min="2" max="2" width="25" style="10" customWidth="1"/>
    <col min="3" max="3" width="16.1692307692308" style="10" customWidth="1"/>
    <col min="5" max="5" width="11.1615384615385" style="10"/>
    <col min="9" max="9" width="23.5" style="10" customWidth="1"/>
    <col min="15" max="15" width="11.6692307692308" style="10"/>
    <col min="23" max="23" width="12.6615384615385" style="10"/>
    <col min="25" max="25" width="12.6615384615385" style="10"/>
  </cols>
  <sheetData>
    <row r="1" customHeight="1" spans="1:26">
      <c r="A1" s="11" t="s">
        <v>1297</v>
      </c>
      <c r="B1" s="11"/>
      <c r="C1" s="11"/>
      <c r="D1" s="11"/>
      <c r="E1" s="11"/>
      <c r="F1" s="11"/>
      <c r="G1" s="11"/>
      <c r="H1" s="11"/>
      <c r="I1" s="11"/>
      <c r="J1" s="11"/>
      <c r="K1" s="11"/>
      <c r="L1" s="11"/>
      <c r="M1" s="11"/>
      <c r="N1" s="11"/>
      <c r="O1" s="11"/>
      <c r="P1" s="11"/>
      <c r="Q1" s="11"/>
      <c r="R1" s="11"/>
      <c r="S1" s="11"/>
      <c r="T1" s="11"/>
      <c r="U1" s="11"/>
      <c r="V1" s="11"/>
      <c r="W1" s="11"/>
      <c r="X1" s="3"/>
      <c r="Y1" s="89"/>
      <c r="Z1" s="89"/>
    </row>
    <row r="2" customHeight="1" spans="1:26">
      <c r="A2" s="12" t="s">
        <v>1298</v>
      </c>
      <c r="B2" s="12"/>
      <c r="C2" s="12"/>
      <c r="D2" s="12"/>
      <c r="E2" s="13" t="s">
        <v>1299</v>
      </c>
      <c r="F2" s="14"/>
      <c r="G2" s="12" t="s">
        <v>1300</v>
      </c>
      <c r="H2" s="12"/>
      <c r="I2" s="12"/>
      <c r="J2" s="12"/>
      <c r="K2" s="12"/>
      <c r="L2" s="12"/>
      <c r="M2" s="12" t="s">
        <v>22</v>
      </c>
      <c r="N2" s="12"/>
      <c r="O2" s="12"/>
      <c r="P2" s="12"/>
      <c r="Q2" s="12"/>
      <c r="R2" s="12" t="s">
        <v>1301</v>
      </c>
      <c r="S2" s="12"/>
      <c r="T2" s="12"/>
      <c r="U2" s="12"/>
      <c r="V2" s="12"/>
      <c r="W2" s="12"/>
      <c r="X2" s="85" t="s">
        <v>1302</v>
      </c>
      <c r="Y2" s="13" t="s">
        <v>24</v>
      </c>
      <c r="Z2" s="14"/>
    </row>
    <row r="3" ht="75" customHeight="1" spans="1:26">
      <c r="A3" s="8" t="s">
        <v>2</v>
      </c>
      <c r="B3" s="8" t="s">
        <v>1303</v>
      </c>
      <c r="C3" s="8" t="s">
        <v>3</v>
      </c>
      <c r="D3" s="8" t="s">
        <v>5</v>
      </c>
      <c r="E3" s="15" t="s">
        <v>1304</v>
      </c>
      <c r="F3" s="15" t="s">
        <v>1305</v>
      </c>
      <c r="G3" s="8" t="s">
        <v>1306</v>
      </c>
      <c r="H3" s="8" t="s">
        <v>1307</v>
      </c>
      <c r="I3" s="8" t="s">
        <v>1308</v>
      </c>
      <c r="J3" s="15" t="s">
        <v>1309</v>
      </c>
      <c r="K3" s="15" t="s">
        <v>1310</v>
      </c>
      <c r="L3" s="50" t="s">
        <v>1311</v>
      </c>
      <c r="M3" s="15" t="s">
        <v>1312</v>
      </c>
      <c r="N3" s="15" t="s">
        <v>1313</v>
      </c>
      <c r="O3" s="15" t="s">
        <v>1314</v>
      </c>
      <c r="P3" s="15" t="s">
        <v>1310</v>
      </c>
      <c r="Q3" s="50" t="s">
        <v>1311</v>
      </c>
      <c r="R3" s="15" t="s">
        <v>1315</v>
      </c>
      <c r="S3" s="15" t="s">
        <v>1316</v>
      </c>
      <c r="T3" s="15" t="s">
        <v>1317</v>
      </c>
      <c r="U3" s="15" t="s">
        <v>1318</v>
      </c>
      <c r="V3" s="15" t="s">
        <v>1310</v>
      </c>
      <c r="W3" s="50" t="s">
        <v>1311</v>
      </c>
      <c r="X3" s="18"/>
      <c r="Y3" s="90" t="s">
        <v>1319</v>
      </c>
      <c r="Z3" s="91" t="s">
        <v>1320</v>
      </c>
    </row>
    <row r="4" customHeight="1" spans="1:26">
      <c r="A4" s="16" t="s">
        <v>177</v>
      </c>
      <c r="B4" s="17" t="s">
        <v>1321</v>
      </c>
      <c r="C4" s="18">
        <v>22351303</v>
      </c>
      <c r="D4" s="18" t="s">
        <v>71</v>
      </c>
      <c r="E4" s="18"/>
      <c r="F4" s="18"/>
      <c r="G4" s="18" t="s">
        <v>1322</v>
      </c>
      <c r="H4" s="18" t="s">
        <v>1323</v>
      </c>
      <c r="I4" s="18" t="s">
        <v>1324</v>
      </c>
      <c r="J4" s="18" t="s">
        <v>1325</v>
      </c>
      <c r="K4" s="18" t="s">
        <v>1326</v>
      </c>
      <c r="L4" s="18" t="s">
        <v>1327</v>
      </c>
      <c r="M4" s="18"/>
      <c r="N4" s="18"/>
      <c r="O4" s="18"/>
      <c r="P4" s="18"/>
      <c r="Q4" s="18"/>
      <c r="R4" s="18"/>
      <c r="S4" s="18"/>
      <c r="T4" s="18"/>
      <c r="U4" s="18"/>
      <c r="V4" s="18"/>
      <c r="W4" s="18"/>
      <c r="X4" s="18"/>
      <c r="Y4" s="18"/>
      <c r="Z4" s="18"/>
    </row>
    <row r="5" customHeight="1" spans="1:26">
      <c r="A5" s="16" t="s">
        <v>193</v>
      </c>
      <c r="B5" s="19"/>
      <c r="C5" s="18">
        <v>22351248</v>
      </c>
      <c r="D5" s="18" t="s">
        <v>71</v>
      </c>
      <c r="E5" s="18"/>
      <c r="F5" s="18"/>
      <c r="G5" s="20" t="s">
        <v>1328</v>
      </c>
      <c r="H5" s="18" t="s">
        <v>1329</v>
      </c>
      <c r="I5" s="18">
        <v>2025.07</v>
      </c>
      <c r="J5" s="18" t="s">
        <v>1330</v>
      </c>
      <c r="K5" s="18" t="s">
        <v>1331</v>
      </c>
      <c r="L5" s="18" t="s">
        <v>1332</v>
      </c>
      <c r="M5" s="18"/>
      <c r="N5" s="18"/>
      <c r="O5" s="18"/>
      <c r="P5" s="18"/>
      <c r="Q5" s="18"/>
      <c r="R5" s="18"/>
      <c r="S5" s="18"/>
      <c r="T5" s="18"/>
      <c r="U5" s="18"/>
      <c r="V5" s="18"/>
      <c r="W5" s="18"/>
      <c r="X5" s="18"/>
      <c r="Y5" s="18"/>
      <c r="Z5" s="18"/>
    </row>
    <row r="6" customHeight="1" spans="1:26">
      <c r="A6" s="16" t="s">
        <v>173</v>
      </c>
      <c r="B6" s="19"/>
      <c r="C6" s="18">
        <v>22351098</v>
      </c>
      <c r="D6" s="18" t="s">
        <v>63</v>
      </c>
      <c r="E6" s="18"/>
      <c r="F6" s="18"/>
      <c r="G6" s="18" t="s">
        <v>1333</v>
      </c>
      <c r="H6" s="18" t="s">
        <v>1334</v>
      </c>
      <c r="I6" s="18" t="s">
        <v>1335</v>
      </c>
      <c r="J6" s="18" t="s">
        <v>1336</v>
      </c>
      <c r="K6" s="24" t="s">
        <v>1337</v>
      </c>
      <c r="L6" s="18" t="s">
        <v>1338</v>
      </c>
      <c r="M6" s="18"/>
      <c r="N6" s="18"/>
      <c r="O6" s="18"/>
      <c r="P6" s="18"/>
      <c r="Q6" s="18"/>
      <c r="R6" s="18"/>
      <c r="S6" s="18"/>
      <c r="T6" s="18"/>
      <c r="U6" s="18"/>
      <c r="V6" s="18"/>
      <c r="W6" s="18"/>
      <c r="X6" s="18"/>
      <c r="Y6" s="18"/>
      <c r="Z6" s="18"/>
    </row>
    <row r="7" customHeight="1" spans="1:26">
      <c r="A7" s="16" t="s">
        <v>180</v>
      </c>
      <c r="B7" s="19"/>
      <c r="C7" s="18">
        <v>22351192</v>
      </c>
      <c r="D7" s="18" t="s">
        <v>71</v>
      </c>
      <c r="E7" s="18"/>
      <c r="F7" s="18"/>
      <c r="G7" s="18" t="s">
        <v>1339</v>
      </c>
      <c r="H7" s="18" t="s">
        <v>1340</v>
      </c>
      <c r="I7" s="18" t="s">
        <v>1341</v>
      </c>
      <c r="J7" s="18" t="s">
        <v>1342</v>
      </c>
      <c r="K7" s="18" t="s">
        <v>1343</v>
      </c>
      <c r="L7" s="18" t="s">
        <v>1344</v>
      </c>
      <c r="M7" s="18"/>
      <c r="N7" s="18"/>
      <c r="O7" s="18"/>
      <c r="P7" s="18"/>
      <c r="Q7" s="18"/>
      <c r="R7" s="18"/>
      <c r="S7" s="18"/>
      <c r="T7" s="18"/>
      <c r="U7" s="18"/>
      <c r="V7" s="18"/>
      <c r="W7" s="18"/>
      <c r="X7" s="18"/>
      <c r="Y7" s="18"/>
      <c r="Z7" s="18"/>
    </row>
    <row r="8" customHeight="1" spans="1:26">
      <c r="A8" s="16" t="s">
        <v>175</v>
      </c>
      <c r="B8" s="19"/>
      <c r="C8" s="18">
        <v>22351283</v>
      </c>
      <c r="D8" s="18" t="s">
        <v>71</v>
      </c>
      <c r="E8" s="18"/>
      <c r="F8" s="18"/>
      <c r="G8" s="18" t="s">
        <v>1345</v>
      </c>
      <c r="H8" s="18" t="s">
        <v>1346</v>
      </c>
      <c r="I8" s="18" t="s">
        <v>1347</v>
      </c>
      <c r="J8" s="18" t="s">
        <v>1348</v>
      </c>
      <c r="K8" s="18" t="s">
        <v>1349</v>
      </c>
      <c r="L8" s="18" t="s">
        <v>1350</v>
      </c>
      <c r="M8" s="18"/>
      <c r="N8" s="18"/>
      <c r="O8" s="18"/>
      <c r="P8" s="18"/>
      <c r="Q8" s="18"/>
      <c r="R8" s="18"/>
      <c r="S8" s="18"/>
      <c r="T8" s="18"/>
      <c r="U8" s="18"/>
      <c r="V8" s="18"/>
      <c r="W8" s="18"/>
      <c r="X8" s="18"/>
      <c r="Y8" s="18"/>
      <c r="Z8" s="18"/>
    </row>
    <row r="9" customHeight="1" spans="1:26">
      <c r="A9" s="21" t="s">
        <v>183</v>
      </c>
      <c r="B9" s="19"/>
      <c r="C9" s="22">
        <v>22351096</v>
      </c>
      <c r="D9" s="23" t="s">
        <v>63</v>
      </c>
      <c r="E9" s="22"/>
      <c r="F9" s="22"/>
      <c r="G9" s="22" t="s">
        <v>1351</v>
      </c>
      <c r="H9" s="22" t="s">
        <v>1352</v>
      </c>
      <c r="I9" s="22" t="s">
        <v>1353</v>
      </c>
      <c r="J9" s="22" t="s">
        <v>1354</v>
      </c>
      <c r="K9" s="22" t="s">
        <v>1355</v>
      </c>
      <c r="L9" s="22" t="s">
        <v>1356</v>
      </c>
      <c r="M9" s="18"/>
      <c r="N9" s="18"/>
      <c r="O9" s="18"/>
      <c r="P9" s="18"/>
      <c r="Q9" s="18"/>
      <c r="R9" s="18"/>
      <c r="S9" s="18"/>
      <c r="T9" s="18"/>
      <c r="U9" s="18"/>
      <c r="V9" s="18"/>
      <c r="W9" s="18"/>
      <c r="X9" s="18"/>
      <c r="Y9" s="18"/>
      <c r="Z9" s="18"/>
    </row>
    <row r="10" customHeight="1" spans="1:26">
      <c r="A10" s="16" t="s">
        <v>195</v>
      </c>
      <c r="B10" s="19"/>
      <c r="C10" s="18">
        <v>22351163</v>
      </c>
      <c r="D10" s="18" t="s">
        <v>71</v>
      </c>
      <c r="E10" s="18"/>
      <c r="F10" s="18"/>
      <c r="G10" s="18" t="s">
        <v>1357</v>
      </c>
      <c r="H10" s="18" t="s">
        <v>1358</v>
      </c>
      <c r="I10" s="18" t="s">
        <v>1359</v>
      </c>
      <c r="J10" s="18" t="s">
        <v>1360</v>
      </c>
      <c r="K10" s="18" t="s">
        <v>1361</v>
      </c>
      <c r="L10" s="18" t="s">
        <v>1362</v>
      </c>
      <c r="M10" s="18"/>
      <c r="N10" s="18"/>
      <c r="O10" s="18"/>
      <c r="P10" s="18"/>
      <c r="Q10" s="18"/>
      <c r="R10" s="18"/>
      <c r="S10" s="18"/>
      <c r="T10" s="18"/>
      <c r="U10" s="18"/>
      <c r="V10" s="18"/>
      <c r="W10" s="18"/>
      <c r="X10" s="18"/>
      <c r="Y10" s="18"/>
      <c r="Z10" s="18"/>
    </row>
    <row r="11" customHeight="1" spans="1:26">
      <c r="A11" s="16" t="s">
        <v>188</v>
      </c>
      <c r="B11" s="19"/>
      <c r="C11" s="18">
        <v>22351146</v>
      </c>
      <c r="D11" s="18" t="s">
        <v>71</v>
      </c>
      <c r="E11" s="18"/>
      <c r="F11" s="18"/>
      <c r="G11" s="18" t="s">
        <v>1363</v>
      </c>
      <c r="H11" s="18" t="s">
        <v>1364</v>
      </c>
      <c r="I11" s="18">
        <v>2025.6</v>
      </c>
      <c r="J11" s="18" t="s">
        <v>1360</v>
      </c>
      <c r="K11" s="18" t="s">
        <v>1365</v>
      </c>
      <c r="L11" s="18" t="s">
        <v>1366</v>
      </c>
      <c r="M11" s="18"/>
      <c r="N11" s="18"/>
      <c r="O11" s="18"/>
      <c r="P11" s="18"/>
      <c r="Q11" s="18"/>
      <c r="R11" s="18"/>
      <c r="S11" s="18"/>
      <c r="T11" s="18"/>
      <c r="U11" s="18"/>
      <c r="V11" s="18"/>
      <c r="W11" s="18"/>
      <c r="X11" s="18"/>
      <c r="Y11" s="18"/>
      <c r="Z11" s="18"/>
    </row>
    <row r="12" customHeight="1" spans="1:26">
      <c r="A12" s="16" t="s">
        <v>202</v>
      </c>
      <c r="B12" s="19"/>
      <c r="C12" s="18">
        <v>22351203</v>
      </c>
      <c r="D12" s="18" t="s">
        <v>71</v>
      </c>
      <c r="E12" s="18"/>
      <c r="F12" s="18"/>
      <c r="G12" s="18" t="s">
        <v>1367</v>
      </c>
      <c r="H12" s="18" t="s">
        <v>1368</v>
      </c>
      <c r="I12" s="18" t="s">
        <v>1369</v>
      </c>
      <c r="J12" s="18" t="s">
        <v>1360</v>
      </c>
      <c r="K12" s="18" t="s">
        <v>1370</v>
      </c>
      <c r="L12" s="18" t="s">
        <v>1371</v>
      </c>
      <c r="M12" s="18"/>
      <c r="N12" s="18"/>
      <c r="O12" s="18"/>
      <c r="P12" s="18"/>
      <c r="Q12" s="18"/>
      <c r="R12" s="18"/>
      <c r="S12" s="18"/>
      <c r="T12" s="18"/>
      <c r="U12" s="18"/>
      <c r="V12" s="18"/>
      <c r="W12" s="18"/>
      <c r="X12" s="18"/>
      <c r="Y12" s="18"/>
      <c r="Z12" s="18"/>
    </row>
    <row r="13" customHeight="1" spans="1:26">
      <c r="A13" s="16" t="s">
        <v>205</v>
      </c>
      <c r="B13" s="19"/>
      <c r="C13" s="22">
        <v>22351292</v>
      </c>
      <c r="D13" s="23" t="s">
        <v>63</v>
      </c>
      <c r="E13" s="22"/>
      <c r="F13" s="18"/>
      <c r="G13" s="24" t="s">
        <v>1372</v>
      </c>
      <c r="H13" s="18" t="s">
        <v>1373</v>
      </c>
      <c r="I13" s="18" t="s">
        <v>1374</v>
      </c>
      <c r="J13" s="18" t="s">
        <v>1360</v>
      </c>
      <c r="K13" s="18" t="s">
        <v>1375</v>
      </c>
      <c r="L13" s="18" t="s">
        <v>1376</v>
      </c>
      <c r="M13" s="18"/>
      <c r="N13" s="18"/>
      <c r="O13" s="18"/>
      <c r="P13" s="18"/>
      <c r="Q13" s="18"/>
      <c r="R13" s="18"/>
      <c r="S13" s="18"/>
      <c r="T13" s="18"/>
      <c r="U13" s="18"/>
      <c r="V13" s="18"/>
      <c r="W13" s="18"/>
      <c r="X13" s="18"/>
      <c r="Y13" s="18"/>
      <c r="Z13" s="18"/>
    </row>
    <row r="14" customHeight="1" spans="1:26">
      <c r="A14" s="16" t="s">
        <v>181</v>
      </c>
      <c r="B14" s="19"/>
      <c r="C14" s="22">
        <v>22351144</v>
      </c>
      <c r="D14" s="23" t="s">
        <v>63</v>
      </c>
      <c r="E14" s="18"/>
      <c r="F14" s="18"/>
      <c r="G14" s="18" t="s">
        <v>1377</v>
      </c>
      <c r="H14" s="18" t="s">
        <v>1378</v>
      </c>
      <c r="I14" s="18" t="s">
        <v>1379</v>
      </c>
      <c r="J14" s="18" t="s">
        <v>1380</v>
      </c>
      <c r="K14" s="18" t="s">
        <v>1381</v>
      </c>
      <c r="L14" s="18" t="s">
        <v>1382</v>
      </c>
      <c r="M14" s="18"/>
      <c r="N14" s="18"/>
      <c r="O14" s="18"/>
      <c r="P14" s="18"/>
      <c r="Q14" s="18"/>
      <c r="R14" s="18"/>
      <c r="S14" s="18"/>
      <c r="T14" s="18"/>
      <c r="U14" s="18"/>
      <c r="V14" s="18"/>
      <c r="W14" s="18"/>
      <c r="X14" s="18"/>
      <c r="Y14" s="18"/>
      <c r="Z14" s="18"/>
    </row>
    <row r="15" customHeight="1" spans="1:26">
      <c r="A15" s="16" t="s">
        <v>179</v>
      </c>
      <c r="B15" s="19"/>
      <c r="C15" s="18">
        <v>22351308</v>
      </c>
      <c r="D15" s="18" t="s">
        <v>63</v>
      </c>
      <c r="E15" s="18"/>
      <c r="F15" s="18"/>
      <c r="G15" s="18" t="s">
        <v>1383</v>
      </c>
      <c r="H15" s="18" t="s">
        <v>1384</v>
      </c>
      <c r="I15" s="18" t="s">
        <v>1385</v>
      </c>
      <c r="J15" s="18" t="s">
        <v>1342</v>
      </c>
      <c r="K15" s="18" t="s">
        <v>1386</v>
      </c>
      <c r="L15" s="18" t="s">
        <v>1387</v>
      </c>
      <c r="M15" s="18"/>
      <c r="N15" s="18"/>
      <c r="O15" s="18"/>
      <c r="P15" s="18"/>
      <c r="Q15" s="18"/>
      <c r="R15" s="18"/>
      <c r="S15" s="18"/>
      <c r="T15" s="18"/>
      <c r="U15" s="18"/>
      <c r="V15" s="18"/>
      <c r="W15" s="18"/>
      <c r="X15" s="18"/>
      <c r="Y15" s="18"/>
      <c r="Z15" s="18"/>
    </row>
    <row r="16" customHeight="1" spans="1:26">
      <c r="A16" s="16" t="s">
        <v>1388</v>
      </c>
      <c r="B16" s="19"/>
      <c r="C16" s="18">
        <v>22351305</v>
      </c>
      <c r="D16" s="18" t="s">
        <v>63</v>
      </c>
      <c r="E16" s="18"/>
      <c r="F16" s="18"/>
      <c r="G16" s="18" t="s">
        <v>1389</v>
      </c>
      <c r="H16" s="18" t="s">
        <v>1390</v>
      </c>
      <c r="I16" s="18" t="s">
        <v>1391</v>
      </c>
      <c r="J16" s="18" t="s">
        <v>1392</v>
      </c>
      <c r="K16" s="18" t="s">
        <v>1393</v>
      </c>
      <c r="L16" s="18" t="s">
        <v>1394</v>
      </c>
      <c r="M16" s="18"/>
      <c r="N16" s="18"/>
      <c r="O16" s="18"/>
      <c r="P16" s="18"/>
      <c r="Q16" s="18"/>
      <c r="R16" s="18"/>
      <c r="S16" s="18"/>
      <c r="T16" s="18"/>
      <c r="U16" s="18"/>
      <c r="V16" s="18"/>
      <c r="W16" s="18"/>
      <c r="X16" s="18"/>
      <c r="Y16" s="18"/>
      <c r="Z16" s="18"/>
    </row>
    <row r="17" customHeight="1" spans="1:26">
      <c r="A17" s="16" t="s">
        <v>190</v>
      </c>
      <c r="B17" s="19"/>
      <c r="C17" s="18">
        <v>22351227</v>
      </c>
      <c r="D17" s="18" t="s">
        <v>63</v>
      </c>
      <c r="E17" s="18"/>
      <c r="F17" s="18"/>
      <c r="G17" s="18" t="s">
        <v>1395</v>
      </c>
      <c r="H17" s="18" t="s">
        <v>1396</v>
      </c>
      <c r="I17" s="18" t="s">
        <v>1397</v>
      </c>
      <c r="J17" s="18" t="s">
        <v>1398</v>
      </c>
      <c r="K17" s="18" t="s">
        <v>1399</v>
      </c>
      <c r="L17" s="18" t="s">
        <v>1400</v>
      </c>
      <c r="M17" s="18"/>
      <c r="N17" s="18"/>
      <c r="O17" s="18"/>
      <c r="P17" s="18"/>
      <c r="Q17" s="18"/>
      <c r="R17" s="18"/>
      <c r="S17" s="18"/>
      <c r="T17" s="18"/>
      <c r="U17" s="18"/>
      <c r="V17" s="18"/>
      <c r="W17" s="18"/>
      <c r="X17" s="18"/>
      <c r="Y17" s="18"/>
      <c r="Z17" s="18"/>
    </row>
    <row r="18" customHeight="1" spans="1:26">
      <c r="A18" s="16" t="s">
        <v>199</v>
      </c>
      <c r="B18" s="19"/>
      <c r="C18" s="18">
        <v>22351331</v>
      </c>
      <c r="D18" s="18" t="s">
        <v>63</v>
      </c>
      <c r="E18" s="18"/>
      <c r="F18" s="18"/>
      <c r="G18" s="18" t="s">
        <v>1401</v>
      </c>
      <c r="H18" s="18" t="s">
        <v>1402</v>
      </c>
      <c r="I18" s="18" t="s">
        <v>1403</v>
      </c>
      <c r="J18" s="18" t="s">
        <v>1404</v>
      </c>
      <c r="K18" s="18" t="s">
        <v>1405</v>
      </c>
      <c r="L18" s="18" t="s">
        <v>1406</v>
      </c>
      <c r="M18" s="18"/>
      <c r="N18" s="18"/>
      <c r="O18" s="18"/>
      <c r="P18" s="18"/>
      <c r="Q18" s="18"/>
      <c r="R18" s="18"/>
      <c r="S18" s="18"/>
      <c r="T18" s="18"/>
      <c r="U18" s="18"/>
      <c r="V18" s="18"/>
      <c r="W18" s="18"/>
      <c r="X18" s="18"/>
      <c r="Y18" s="18"/>
      <c r="Z18" s="18"/>
    </row>
    <row r="19" customHeight="1" spans="1:26">
      <c r="A19" s="16" t="s">
        <v>186</v>
      </c>
      <c r="B19" s="19"/>
      <c r="C19" s="18">
        <v>22351331</v>
      </c>
      <c r="D19" s="18" t="s">
        <v>63</v>
      </c>
      <c r="E19" s="18"/>
      <c r="F19" s="18"/>
      <c r="G19" s="18"/>
      <c r="H19" s="18"/>
      <c r="I19" s="18"/>
      <c r="J19" s="18"/>
      <c r="K19" s="18"/>
      <c r="L19" s="18"/>
      <c r="M19" s="18"/>
      <c r="N19" s="18"/>
      <c r="O19" s="18"/>
      <c r="P19" s="18"/>
      <c r="Q19" s="18"/>
      <c r="R19" s="18" t="s">
        <v>1407</v>
      </c>
      <c r="S19" s="18" t="s">
        <v>1408</v>
      </c>
      <c r="T19" s="18" t="s">
        <v>1409</v>
      </c>
      <c r="U19" s="18" t="s">
        <v>1410</v>
      </c>
      <c r="V19" s="18" t="s">
        <v>1411</v>
      </c>
      <c r="W19" s="18" t="s">
        <v>1366</v>
      </c>
      <c r="X19" s="18"/>
      <c r="Y19" s="18"/>
      <c r="Z19" s="18"/>
    </row>
    <row r="20" customHeight="1" spans="1:26">
      <c r="A20" s="16" t="s">
        <v>189</v>
      </c>
      <c r="B20" s="19"/>
      <c r="C20" s="18"/>
      <c r="D20" s="18"/>
      <c r="E20" s="18"/>
      <c r="F20" s="18"/>
      <c r="G20" s="18" t="s">
        <v>1412</v>
      </c>
      <c r="H20" s="18" t="s">
        <v>1413</v>
      </c>
      <c r="I20" s="18" t="s">
        <v>1414</v>
      </c>
      <c r="J20" s="18" t="s">
        <v>1415</v>
      </c>
      <c r="K20" s="18" t="s">
        <v>1416</v>
      </c>
      <c r="L20" s="18" t="s">
        <v>1417</v>
      </c>
      <c r="M20" s="18"/>
      <c r="N20" s="18"/>
      <c r="O20" s="18"/>
      <c r="P20" s="18"/>
      <c r="Q20" s="18"/>
      <c r="R20" s="18"/>
      <c r="S20" s="18"/>
      <c r="T20" s="18"/>
      <c r="U20" s="18"/>
      <c r="V20" s="18"/>
      <c r="W20" s="18"/>
      <c r="X20" s="18"/>
      <c r="Y20" s="18"/>
      <c r="Z20" s="18"/>
    </row>
    <row r="21" customHeight="1" spans="1:26">
      <c r="A21" s="16" t="s">
        <v>209</v>
      </c>
      <c r="B21" s="25"/>
      <c r="C21" s="18">
        <v>22351080</v>
      </c>
      <c r="D21" s="18" t="s">
        <v>71</v>
      </c>
      <c r="E21" s="18"/>
      <c r="F21" s="18"/>
      <c r="G21" s="18" t="s">
        <v>1418</v>
      </c>
      <c r="H21" s="18" t="s">
        <v>1419</v>
      </c>
      <c r="I21" s="65">
        <v>45758</v>
      </c>
      <c r="J21" s="18" t="s">
        <v>1420</v>
      </c>
      <c r="K21" s="18" t="s">
        <v>1421</v>
      </c>
      <c r="L21" s="18" t="s">
        <v>1422</v>
      </c>
      <c r="M21" s="18"/>
      <c r="N21" s="18"/>
      <c r="O21" s="18"/>
      <c r="P21" s="18"/>
      <c r="Q21" s="18"/>
      <c r="R21" s="18"/>
      <c r="S21" s="18"/>
      <c r="T21" s="18"/>
      <c r="U21" s="18"/>
      <c r="V21" s="18"/>
      <c r="W21" s="18"/>
      <c r="X21" s="18"/>
      <c r="Y21" s="18"/>
      <c r="Z21" s="18"/>
    </row>
    <row r="22" customHeight="1" spans="1:26">
      <c r="A22" s="26" t="s">
        <v>229</v>
      </c>
      <c r="B22" s="27" t="s">
        <v>1423</v>
      </c>
      <c r="C22" s="28">
        <v>22351230</v>
      </c>
      <c r="D22" s="28" t="s">
        <v>63</v>
      </c>
      <c r="E22" s="29"/>
      <c r="F22" s="29"/>
      <c r="G22" s="30" t="s">
        <v>1424</v>
      </c>
      <c r="H22" s="28" t="s">
        <v>1425</v>
      </c>
      <c r="I22" s="66" t="s">
        <v>1426</v>
      </c>
      <c r="J22" s="28" t="s">
        <v>1427</v>
      </c>
      <c r="K22" s="28" t="s">
        <v>1428</v>
      </c>
      <c r="L22" s="67">
        <v>45662</v>
      </c>
      <c r="M22" s="28" t="s">
        <v>1429</v>
      </c>
      <c r="N22" s="28" t="s">
        <v>1430</v>
      </c>
      <c r="O22" s="66" t="s">
        <v>1431</v>
      </c>
      <c r="P22" s="28" t="s">
        <v>1432</v>
      </c>
      <c r="Q22" s="67">
        <v>45692</v>
      </c>
      <c r="R22" s="29"/>
      <c r="S22" s="29"/>
      <c r="T22" s="29"/>
      <c r="U22" s="29"/>
      <c r="V22" s="29"/>
      <c r="W22" s="29"/>
      <c r="X22" s="86"/>
      <c r="Y22" s="33"/>
      <c r="Z22" s="33"/>
    </row>
    <row r="23" customHeight="1" spans="1:26">
      <c r="A23" s="31" t="s">
        <v>243</v>
      </c>
      <c r="B23" s="32"/>
      <c r="C23" s="33">
        <v>22351087</v>
      </c>
      <c r="D23" s="34" t="s">
        <v>63</v>
      </c>
      <c r="E23" s="34"/>
      <c r="F23" s="34"/>
      <c r="G23" s="34" t="s">
        <v>1433</v>
      </c>
      <c r="H23" s="34" t="s">
        <v>1434</v>
      </c>
      <c r="I23" s="34">
        <v>2025.05</v>
      </c>
      <c r="J23" s="34" t="s">
        <v>1427</v>
      </c>
      <c r="K23" s="34" t="s">
        <v>1435</v>
      </c>
      <c r="L23" s="68" t="s">
        <v>1436</v>
      </c>
      <c r="M23" s="34" t="s">
        <v>1437</v>
      </c>
      <c r="N23" s="34" t="s">
        <v>1430</v>
      </c>
      <c r="O23" s="69" t="s">
        <v>1438</v>
      </c>
      <c r="P23" s="34" t="s">
        <v>1439</v>
      </c>
      <c r="Q23" s="67">
        <v>45692</v>
      </c>
      <c r="R23" s="34"/>
      <c r="S23" s="34"/>
      <c r="T23" s="34"/>
      <c r="U23" s="34"/>
      <c r="V23" s="34"/>
      <c r="W23" s="34"/>
      <c r="X23" s="34"/>
      <c r="Y23" s="34"/>
      <c r="Z23" s="34"/>
    </row>
    <row r="24" customHeight="1" spans="1:26">
      <c r="A24" s="31" t="s">
        <v>243</v>
      </c>
      <c r="B24" s="32"/>
      <c r="C24" s="33">
        <v>22351087</v>
      </c>
      <c r="D24" s="34" t="s">
        <v>63</v>
      </c>
      <c r="E24" s="34"/>
      <c r="F24" s="34"/>
      <c r="G24" s="34" t="s">
        <v>1440</v>
      </c>
      <c r="H24" s="34" t="s">
        <v>1441</v>
      </c>
      <c r="I24" s="34">
        <v>2025.08</v>
      </c>
      <c r="J24" s="34" t="s">
        <v>1427</v>
      </c>
      <c r="K24" s="34" t="s">
        <v>1442</v>
      </c>
      <c r="L24" s="68" t="s">
        <v>1443</v>
      </c>
      <c r="M24" s="34"/>
      <c r="N24" s="34"/>
      <c r="O24" s="34"/>
      <c r="P24" s="34"/>
      <c r="Q24" s="34"/>
      <c r="R24" s="34"/>
      <c r="S24" s="34"/>
      <c r="T24" s="34"/>
      <c r="U24" s="34"/>
      <c r="V24" s="34"/>
      <c r="W24" s="34"/>
      <c r="X24" s="34"/>
      <c r="Y24" s="34"/>
      <c r="Z24" s="34"/>
    </row>
    <row r="25" customHeight="1" spans="1:26">
      <c r="A25" s="35" t="s">
        <v>223</v>
      </c>
      <c r="B25" s="32"/>
      <c r="C25" s="36">
        <v>22351066</v>
      </c>
      <c r="D25" s="36" t="s">
        <v>63</v>
      </c>
      <c r="E25" s="34"/>
      <c r="F25" s="34"/>
      <c r="G25" s="37" t="s">
        <v>1444</v>
      </c>
      <c r="H25" s="38" t="s">
        <v>1445</v>
      </c>
      <c r="I25" s="34" t="s">
        <v>1446</v>
      </c>
      <c r="J25" s="34" t="s">
        <v>1427</v>
      </c>
      <c r="K25" s="38" t="s">
        <v>1447</v>
      </c>
      <c r="L25" s="70" t="s">
        <v>1448</v>
      </c>
      <c r="M25" s="34"/>
      <c r="N25" s="34"/>
      <c r="O25" s="34"/>
      <c r="P25" s="34"/>
      <c r="Q25" s="34"/>
      <c r="R25" s="34"/>
      <c r="S25" s="34"/>
      <c r="T25" s="34"/>
      <c r="U25" s="34"/>
      <c r="V25" s="34"/>
      <c r="W25" s="34"/>
      <c r="X25" s="34"/>
      <c r="Y25" s="34"/>
      <c r="Z25" s="34"/>
    </row>
    <row r="26" customHeight="1" spans="1:26">
      <c r="A26" s="35" t="s">
        <v>223</v>
      </c>
      <c r="B26" s="32"/>
      <c r="C26" s="36">
        <v>22351066</v>
      </c>
      <c r="D26" s="36" t="s">
        <v>63</v>
      </c>
      <c r="E26" s="34"/>
      <c r="F26" s="34"/>
      <c r="G26" s="37" t="s">
        <v>1449</v>
      </c>
      <c r="H26" s="38" t="s">
        <v>1450</v>
      </c>
      <c r="I26" s="34" t="s">
        <v>1451</v>
      </c>
      <c r="J26" s="34" t="s">
        <v>1427</v>
      </c>
      <c r="K26" s="38" t="s">
        <v>1452</v>
      </c>
      <c r="L26" s="70" t="s">
        <v>1453</v>
      </c>
      <c r="M26" s="34"/>
      <c r="N26" s="34"/>
      <c r="O26" s="34"/>
      <c r="P26" s="34"/>
      <c r="Q26" s="34"/>
      <c r="R26" s="34"/>
      <c r="S26" s="34"/>
      <c r="T26" s="34"/>
      <c r="U26" s="34"/>
      <c r="V26" s="34"/>
      <c r="W26" s="34"/>
      <c r="X26" s="34"/>
      <c r="Y26" s="34"/>
      <c r="Z26" s="34"/>
    </row>
    <row r="27" customHeight="1" spans="1:26">
      <c r="A27" s="31" t="s">
        <v>245</v>
      </c>
      <c r="B27" s="32"/>
      <c r="C27" s="33">
        <v>22351111</v>
      </c>
      <c r="D27" s="34" t="s">
        <v>40</v>
      </c>
      <c r="E27" s="34"/>
      <c r="F27" s="34"/>
      <c r="G27" s="39" t="s">
        <v>1454</v>
      </c>
      <c r="H27" s="40" t="s">
        <v>1450</v>
      </c>
      <c r="I27" s="36">
        <v>2025.5</v>
      </c>
      <c r="J27" s="36" t="s">
        <v>1455</v>
      </c>
      <c r="K27" s="36" t="s">
        <v>1456</v>
      </c>
      <c r="L27" s="68" t="s">
        <v>1457</v>
      </c>
      <c r="M27" s="34"/>
      <c r="N27" s="34"/>
      <c r="O27" s="34"/>
      <c r="P27" s="34"/>
      <c r="Q27" s="34"/>
      <c r="R27" s="34"/>
      <c r="S27" s="34"/>
      <c r="T27" s="34"/>
      <c r="U27" s="34"/>
      <c r="V27" s="34"/>
      <c r="W27" s="34"/>
      <c r="X27" s="34"/>
      <c r="Y27" s="34"/>
      <c r="Z27" s="34"/>
    </row>
    <row r="28" customHeight="1" spans="1:26">
      <c r="A28" s="41" t="s">
        <v>254</v>
      </c>
      <c r="B28" s="32"/>
      <c r="C28" s="33">
        <v>22351314</v>
      </c>
      <c r="D28" s="34" t="s">
        <v>40</v>
      </c>
      <c r="E28" s="34"/>
      <c r="F28" s="34"/>
      <c r="G28" s="39"/>
      <c r="H28" s="34"/>
      <c r="I28" s="34"/>
      <c r="J28" s="34"/>
      <c r="K28" s="34"/>
      <c r="L28" s="34"/>
      <c r="M28" s="34"/>
      <c r="N28" s="34"/>
      <c r="O28" s="34"/>
      <c r="P28" s="34"/>
      <c r="Q28" s="34"/>
      <c r="R28" s="34" t="s">
        <v>1458</v>
      </c>
      <c r="S28" s="40" t="s">
        <v>1459</v>
      </c>
      <c r="T28" s="34" t="s">
        <v>1460</v>
      </c>
      <c r="U28" s="40" t="s">
        <v>1461</v>
      </c>
      <c r="V28" s="34" t="s">
        <v>254</v>
      </c>
      <c r="W28" s="76" t="s">
        <v>1462</v>
      </c>
      <c r="X28" s="34"/>
      <c r="Y28" s="34"/>
      <c r="Z28" s="34"/>
    </row>
    <row r="29" customHeight="1" spans="1:26">
      <c r="A29" s="35" t="s">
        <v>236</v>
      </c>
      <c r="B29" s="32"/>
      <c r="C29" s="36">
        <v>22351199</v>
      </c>
      <c r="D29" s="36" t="s">
        <v>63</v>
      </c>
      <c r="E29" s="34"/>
      <c r="F29" s="34"/>
      <c r="G29" s="39" t="s">
        <v>1463</v>
      </c>
      <c r="H29" s="36" t="s">
        <v>1464</v>
      </c>
      <c r="I29" s="71">
        <v>45872</v>
      </c>
      <c r="J29" s="36" t="s">
        <v>1427</v>
      </c>
      <c r="K29" s="36" t="s">
        <v>1465</v>
      </c>
      <c r="L29" s="72" t="s">
        <v>1466</v>
      </c>
      <c r="M29" s="4" t="s">
        <v>1467</v>
      </c>
      <c r="N29" s="40" t="s">
        <v>1430</v>
      </c>
      <c r="O29" s="71">
        <v>45842</v>
      </c>
      <c r="P29" s="36" t="s">
        <v>1468</v>
      </c>
      <c r="Q29" s="87" t="s">
        <v>1453</v>
      </c>
      <c r="R29" s="34"/>
      <c r="S29" s="34"/>
      <c r="T29" s="34"/>
      <c r="U29" s="34"/>
      <c r="V29" s="34"/>
      <c r="W29" s="34"/>
      <c r="X29" s="34"/>
      <c r="Y29" s="34"/>
      <c r="Z29" s="34"/>
    </row>
    <row r="30" customHeight="1" spans="1:26">
      <c r="A30" s="42" t="s">
        <v>236</v>
      </c>
      <c r="B30" s="32"/>
      <c r="C30" s="43">
        <v>22351199</v>
      </c>
      <c r="D30" s="43" t="s">
        <v>63</v>
      </c>
      <c r="E30" s="44"/>
      <c r="F30" s="44"/>
      <c r="G30" s="45" t="s">
        <v>1469</v>
      </c>
      <c r="H30" s="43" t="s">
        <v>1441</v>
      </c>
      <c r="I30" s="73">
        <v>45597</v>
      </c>
      <c r="J30" s="43" t="s">
        <v>1427</v>
      </c>
      <c r="K30" s="43" t="s">
        <v>1470</v>
      </c>
      <c r="L30" s="74" t="s">
        <v>1471</v>
      </c>
      <c r="M30" s="44"/>
      <c r="N30" s="44"/>
      <c r="O30" s="44"/>
      <c r="P30" s="44"/>
      <c r="Q30" s="44"/>
      <c r="R30" s="44"/>
      <c r="S30" s="44"/>
      <c r="T30" s="44"/>
      <c r="U30" s="44"/>
      <c r="V30" s="44"/>
      <c r="W30" s="44"/>
      <c r="X30" s="44"/>
      <c r="Y30" s="44"/>
      <c r="Z30" s="44"/>
    </row>
    <row r="31" customHeight="1" spans="1:26">
      <c r="A31" s="35" t="s">
        <v>240</v>
      </c>
      <c r="B31" s="32"/>
      <c r="C31" s="36">
        <v>22351059</v>
      </c>
      <c r="D31" s="40" t="s">
        <v>63</v>
      </c>
      <c r="E31" s="34"/>
      <c r="F31" s="34"/>
      <c r="G31" s="39" t="s">
        <v>1472</v>
      </c>
      <c r="H31" s="40" t="s">
        <v>1473</v>
      </c>
      <c r="I31" s="75">
        <v>45640</v>
      </c>
      <c r="J31" s="40" t="s">
        <v>1474</v>
      </c>
      <c r="K31" s="40" t="s">
        <v>1475</v>
      </c>
      <c r="L31" s="76" t="s">
        <v>1476</v>
      </c>
      <c r="M31" s="34"/>
      <c r="N31" s="34"/>
      <c r="O31" s="34"/>
      <c r="P31" s="34"/>
      <c r="Q31" s="34"/>
      <c r="R31" s="34"/>
      <c r="S31" s="34"/>
      <c r="T31" s="34"/>
      <c r="U31" s="34"/>
      <c r="V31" s="34"/>
      <c r="W31" s="34"/>
      <c r="X31" s="34"/>
      <c r="Y31" s="34"/>
      <c r="Z31" s="34"/>
    </row>
    <row r="32" customHeight="1" spans="1:26">
      <c r="A32" s="35" t="s">
        <v>242</v>
      </c>
      <c r="B32" s="32"/>
      <c r="C32" s="36">
        <v>22351064</v>
      </c>
      <c r="D32" s="40" t="s">
        <v>71</v>
      </c>
      <c r="E32" s="34"/>
      <c r="F32" s="34"/>
      <c r="G32" s="39" t="s">
        <v>1477</v>
      </c>
      <c r="H32" s="40" t="s">
        <v>1478</v>
      </c>
      <c r="I32" s="40">
        <v>2025.8</v>
      </c>
      <c r="J32" s="40" t="s">
        <v>1427</v>
      </c>
      <c r="K32" s="40" t="s">
        <v>1479</v>
      </c>
      <c r="L32" s="76" t="s">
        <v>1448</v>
      </c>
      <c r="M32" s="34"/>
      <c r="N32" s="34"/>
      <c r="O32" s="34"/>
      <c r="P32" s="34"/>
      <c r="Q32" s="34"/>
      <c r="R32" s="34"/>
      <c r="S32" s="34"/>
      <c r="T32" s="34"/>
      <c r="U32" s="34"/>
      <c r="V32" s="34"/>
      <c r="W32" s="34"/>
      <c r="X32" s="34"/>
      <c r="Y32" s="34"/>
      <c r="Z32" s="34"/>
    </row>
    <row r="33" customHeight="1" spans="1:26">
      <c r="A33" s="35" t="s">
        <v>224</v>
      </c>
      <c r="B33" s="32"/>
      <c r="C33" s="36">
        <v>22351076</v>
      </c>
      <c r="D33" s="40" t="s">
        <v>63</v>
      </c>
      <c r="E33" s="34"/>
      <c r="F33" s="34"/>
      <c r="G33" s="39" t="s">
        <v>1480</v>
      </c>
      <c r="H33" s="40" t="s">
        <v>1481</v>
      </c>
      <c r="I33" s="75" t="s">
        <v>1482</v>
      </c>
      <c r="J33" s="40" t="s">
        <v>1427</v>
      </c>
      <c r="K33" s="50" t="s">
        <v>1483</v>
      </c>
      <c r="L33" s="76" t="s">
        <v>1484</v>
      </c>
      <c r="M33" s="34"/>
      <c r="N33" s="34"/>
      <c r="O33" s="34"/>
      <c r="P33" s="34"/>
      <c r="Q33" s="34"/>
      <c r="R33" s="34"/>
      <c r="S33" s="34"/>
      <c r="T33" s="34"/>
      <c r="U33" s="34"/>
      <c r="V33" s="34"/>
      <c r="W33" s="34"/>
      <c r="X33" s="34"/>
      <c r="Y33" s="34"/>
      <c r="Z33" s="34"/>
    </row>
    <row r="34" customHeight="1" spans="1:26">
      <c r="A34" s="35" t="s">
        <v>224</v>
      </c>
      <c r="B34" s="32"/>
      <c r="C34" s="36">
        <v>22351076</v>
      </c>
      <c r="D34" s="40" t="s">
        <v>63</v>
      </c>
      <c r="E34" s="34"/>
      <c r="F34" s="34"/>
      <c r="G34" s="39" t="s">
        <v>1485</v>
      </c>
      <c r="H34" s="40" t="s">
        <v>1478</v>
      </c>
      <c r="I34" s="40">
        <v>2025.8</v>
      </c>
      <c r="J34" s="40" t="s">
        <v>1427</v>
      </c>
      <c r="K34" s="40" t="s">
        <v>1486</v>
      </c>
      <c r="L34" s="76" t="s">
        <v>1487</v>
      </c>
      <c r="M34" s="34"/>
      <c r="N34" s="34"/>
      <c r="O34" s="34"/>
      <c r="P34" s="34"/>
      <c r="Q34" s="34"/>
      <c r="R34" s="34"/>
      <c r="S34" s="34"/>
      <c r="T34" s="34"/>
      <c r="U34" s="34"/>
      <c r="V34" s="34"/>
      <c r="W34" s="34"/>
      <c r="X34" s="34"/>
      <c r="Y34" s="34"/>
      <c r="Z34" s="34"/>
    </row>
    <row r="35" customHeight="1" spans="1:26">
      <c r="A35" s="35" t="s">
        <v>224</v>
      </c>
      <c r="B35" s="32"/>
      <c r="C35" s="36">
        <v>22351076</v>
      </c>
      <c r="D35" s="40" t="s">
        <v>63</v>
      </c>
      <c r="E35" s="34"/>
      <c r="F35" s="34"/>
      <c r="G35" s="39" t="s">
        <v>1488</v>
      </c>
      <c r="H35" s="40" t="s">
        <v>1489</v>
      </c>
      <c r="I35" s="40">
        <v>2025.6</v>
      </c>
      <c r="J35" s="40" t="s">
        <v>1427</v>
      </c>
      <c r="K35" s="40" t="s">
        <v>1490</v>
      </c>
      <c r="L35" s="76" t="s">
        <v>1491</v>
      </c>
      <c r="M35" s="34"/>
      <c r="N35" s="34"/>
      <c r="O35" s="34"/>
      <c r="P35" s="34"/>
      <c r="Q35" s="34"/>
      <c r="R35" s="34"/>
      <c r="S35" s="34"/>
      <c r="T35" s="34"/>
      <c r="U35" s="34"/>
      <c r="V35" s="34"/>
      <c r="W35" s="34"/>
      <c r="X35" s="34"/>
      <c r="Y35" s="34"/>
      <c r="Z35" s="34"/>
    </row>
    <row r="36" customHeight="1" spans="1:26">
      <c r="A36" s="35" t="s">
        <v>224</v>
      </c>
      <c r="B36" s="32"/>
      <c r="C36" s="36">
        <v>22351076</v>
      </c>
      <c r="D36" s="40" t="s">
        <v>63</v>
      </c>
      <c r="E36" s="34"/>
      <c r="F36" s="34"/>
      <c r="G36" s="39" t="s">
        <v>1492</v>
      </c>
      <c r="H36" s="40" t="s">
        <v>1493</v>
      </c>
      <c r="I36" s="40">
        <v>2025.5</v>
      </c>
      <c r="J36" s="40" t="s">
        <v>1474</v>
      </c>
      <c r="K36" s="40" t="s">
        <v>1494</v>
      </c>
      <c r="L36" s="76" t="s">
        <v>1495</v>
      </c>
      <c r="M36" s="34"/>
      <c r="N36" s="34"/>
      <c r="O36" s="34"/>
      <c r="P36" s="34"/>
      <c r="Q36" s="34"/>
      <c r="R36" s="34"/>
      <c r="S36" s="34"/>
      <c r="T36" s="34"/>
      <c r="U36" s="34"/>
      <c r="V36" s="34"/>
      <c r="W36" s="34"/>
      <c r="X36" s="34"/>
      <c r="Y36" s="34"/>
      <c r="Z36" s="34"/>
    </row>
    <row r="37" customHeight="1" spans="1:26">
      <c r="A37" s="35" t="s">
        <v>232</v>
      </c>
      <c r="B37" s="32"/>
      <c r="C37" s="36">
        <v>22351017</v>
      </c>
      <c r="D37" s="40" t="s">
        <v>63</v>
      </c>
      <c r="E37" s="34"/>
      <c r="F37" s="34"/>
      <c r="G37" s="39" t="s">
        <v>1496</v>
      </c>
      <c r="H37" s="40" t="s">
        <v>1478</v>
      </c>
      <c r="I37" s="40">
        <v>2025.8</v>
      </c>
      <c r="J37" s="40" t="s">
        <v>1427</v>
      </c>
      <c r="K37" s="40" t="s">
        <v>1497</v>
      </c>
      <c r="L37" s="76" t="s">
        <v>1491</v>
      </c>
      <c r="M37" s="34"/>
      <c r="N37" s="34"/>
      <c r="O37" s="34"/>
      <c r="P37" s="34"/>
      <c r="Q37" s="34"/>
      <c r="R37" s="34"/>
      <c r="S37" s="34"/>
      <c r="T37" s="34"/>
      <c r="U37" s="34"/>
      <c r="V37" s="34"/>
      <c r="W37" s="34"/>
      <c r="X37" s="34"/>
      <c r="Y37" s="34"/>
      <c r="Z37" s="34"/>
    </row>
    <row r="38" customHeight="1" spans="1:26">
      <c r="A38" s="35" t="s">
        <v>232</v>
      </c>
      <c r="B38" s="32"/>
      <c r="C38" s="36">
        <v>22351017</v>
      </c>
      <c r="D38" s="40" t="s">
        <v>63</v>
      </c>
      <c r="E38" s="34"/>
      <c r="F38" s="34"/>
      <c r="G38" s="40" t="s">
        <v>1498</v>
      </c>
      <c r="H38" s="40" t="s">
        <v>1499</v>
      </c>
      <c r="I38" s="40" t="s">
        <v>1500</v>
      </c>
      <c r="J38" s="40" t="s">
        <v>1501</v>
      </c>
      <c r="K38" s="40" t="s">
        <v>1502</v>
      </c>
      <c r="L38" s="76" t="s">
        <v>1503</v>
      </c>
      <c r="M38" s="34"/>
      <c r="N38" s="34"/>
      <c r="O38" s="34"/>
      <c r="P38" s="34"/>
      <c r="Q38" s="34"/>
      <c r="R38" s="34"/>
      <c r="S38" s="34"/>
      <c r="T38" s="34"/>
      <c r="U38" s="34"/>
      <c r="V38" s="34"/>
      <c r="W38" s="34"/>
      <c r="X38" s="34"/>
      <c r="Y38" s="34"/>
      <c r="Z38" s="34"/>
    </row>
    <row r="39" customHeight="1" spans="1:26">
      <c r="A39" s="35" t="s">
        <v>231</v>
      </c>
      <c r="B39" s="32"/>
      <c r="C39" s="36">
        <v>22351160</v>
      </c>
      <c r="D39" s="40" t="s">
        <v>71</v>
      </c>
      <c r="E39" s="34"/>
      <c r="F39" s="34"/>
      <c r="G39" s="39" t="s">
        <v>1504</v>
      </c>
      <c r="H39" s="40" t="s">
        <v>1425</v>
      </c>
      <c r="I39" s="75" t="s">
        <v>1426</v>
      </c>
      <c r="J39" s="40" t="s">
        <v>1427</v>
      </c>
      <c r="K39" s="40" t="s">
        <v>1505</v>
      </c>
      <c r="L39" s="76" t="s">
        <v>1506</v>
      </c>
      <c r="M39" s="34"/>
      <c r="N39" s="34"/>
      <c r="O39" s="34"/>
      <c r="P39" s="34"/>
      <c r="Q39" s="34"/>
      <c r="R39" s="34"/>
      <c r="S39" s="34"/>
      <c r="T39" s="34"/>
      <c r="U39" s="34"/>
      <c r="V39" s="34"/>
      <c r="W39" s="34"/>
      <c r="X39" s="34"/>
      <c r="Y39" s="34"/>
      <c r="Z39" s="34"/>
    </row>
    <row r="40" customHeight="1" spans="1:26">
      <c r="A40" s="42" t="s">
        <v>225</v>
      </c>
      <c r="B40" s="32"/>
      <c r="C40" s="43">
        <v>22351322</v>
      </c>
      <c r="D40" s="46" t="s">
        <v>48</v>
      </c>
      <c r="E40" s="46"/>
      <c r="F40" s="46"/>
      <c r="G40" s="47" t="s">
        <v>1507</v>
      </c>
      <c r="H40" s="46" t="s">
        <v>1508</v>
      </c>
      <c r="I40" s="46" t="s">
        <v>1509</v>
      </c>
      <c r="J40" s="46" t="s">
        <v>1427</v>
      </c>
      <c r="K40" s="46" t="s">
        <v>1510</v>
      </c>
      <c r="L40" s="77" t="s">
        <v>1448</v>
      </c>
      <c r="M40" s="46"/>
      <c r="N40" s="46"/>
      <c r="O40" s="46"/>
      <c r="P40" s="46"/>
      <c r="Q40" s="46"/>
      <c r="R40" s="46"/>
      <c r="S40" s="46"/>
      <c r="T40" s="46"/>
      <c r="U40" s="46"/>
      <c r="V40" s="46"/>
      <c r="W40" s="46"/>
      <c r="X40" s="44"/>
      <c r="Y40" s="44"/>
      <c r="Z40" s="44"/>
    </row>
    <row r="41" customHeight="1" spans="1:26">
      <c r="A41" s="35" t="s">
        <v>248</v>
      </c>
      <c r="B41" s="32"/>
      <c r="C41" s="48">
        <v>22351063</v>
      </c>
      <c r="D41" s="40" t="s">
        <v>63</v>
      </c>
      <c r="E41" s="40"/>
      <c r="F41" s="40"/>
      <c r="G41" s="39" t="s">
        <v>1480</v>
      </c>
      <c r="H41" s="40" t="s">
        <v>1481</v>
      </c>
      <c r="I41" s="75" t="s">
        <v>1482</v>
      </c>
      <c r="J41" s="40" t="s">
        <v>1427</v>
      </c>
      <c r="K41" s="50" t="s">
        <v>1483</v>
      </c>
      <c r="L41" s="76" t="s">
        <v>1511</v>
      </c>
      <c r="M41" s="40"/>
      <c r="N41" s="40"/>
      <c r="O41" s="40"/>
      <c r="P41" s="40"/>
      <c r="Q41" s="40"/>
      <c r="R41" s="40"/>
      <c r="S41" s="40"/>
      <c r="T41" s="40"/>
      <c r="U41" s="40"/>
      <c r="V41" s="40"/>
      <c r="W41" s="40"/>
      <c r="X41" s="34"/>
      <c r="Y41" s="34"/>
      <c r="Z41" s="34"/>
    </row>
    <row r="42" customHeight="1" spans="1:26">
      <c r="A42" s="35" t="s">
        <v>248</v>
      </c>
      <c r="B42" s="32"/>
      <c r="C42" s="48">
        <v>22351063</v>
      </c>
      <c r="D42" s="40" t="s">
        <v>63</v>
      </c>
      <c r="E42" s="40"/>
      <c r="F42" s="40"/>
      <c r="G42" s="49" t="s">
        <v>1512</v>
      </c>
      <c r="H42" s="34" t="s">
        <v>1513</v>
      </c>
      <c r="I42" s="78">
        <v>45819</v>
      </c>
      <c r="J42" s="34" t="s">
        <v>1455</v>
      </c>
      <c r="K42" s="34" t="s">
        <v>1514</v>
      </c>
      <c r="L42" s="76" t="s">
        <v>1515</v>
      </c>
      <c r="M42" s="40"/>
      <c r="N42" s="40"/>
      <c r="O42" s="40"/>
      <c r="P42" s="40"/>
      <c r="Q42" s="40"/>
      <c r="R42" s="40"/>
      <c r="S42" s="40"/>
      <c r="T42" s="40"/>
      <c r="U42" s="40"/>
      <c r="V42" s="40"/>
      <c r="W42" s="40"/>
      <c r="X42" s="34"/>
      <c r="Y42" s="34"/>
      <c r="Z42" s="34"/>
    </row>
    <row r="43" customHeight="1" spans="1:26">
      <c r="A43" s="42" t="s">
        <v>234</v>
      </c>
      <c r="B43" s="32"/>
      <c r="C43" s="43">
        <v>22351089</v>
      </c>
      <c r="D43" s="40" t="s">
        <v>63</v>
      </c>
      <c r="E43" s="46"/>
      <c r="F43" s="46"/>
      <c r="G43" s="50" t="s">
        <v>1507</v>
      </c>
      <c r="H43" s="46" t="s">
        <v>1508</v>
      </c>
      <c r="I43" s="46" t="s">
        <v>1509</v>
      </c>
      <c r="J43" s="46" t="s">
        <v>1427</v>
      </c>
      <c r="K43" s="46" t="s">
        <v>1510</v>
      </c>
      <c r="L43" s="77" t="s">
        <v>1516</v>
      </c>
      <c r="M43" s="40"/>
      <c r="N43" s="40"/>
      <c r="O43" s="40"/>
      <c r="P43" s="40"/>
      <c r="Q43" s="40"/>
      <c r="R43" s="40"/>
      <c r="S43" s="40"/>
      <c r="T43" s="40"/>
      <c r="U43" s="40"/>
      <c r="V43" s="40"/>
      <c r="W43" s="40"/>
      <c r="X43" s="18"/>
      <c r="Y43" s="18"/>
      <c r="Z43" s="18"/>
    </row>
    <row r="44" customHeight="1" spans="1:26">
      <c r="A44" s="35" t="s">
        <v>227</v>
      </c>
      <c r="B44" s="32"/>
      <c r="C44" s="36">
        <v>22351142</v>
      </c>
      <c r="D44" s="40" t="s">
        <v>63</v>
      </c>
      <c r="E44" s="40"/>
      <c r="F44" s="40"/>
      <c r="G44" s="50" t="s">
        <v>1517</v>
      </c>
      <c r="H44" s="40" t="s">
        <v>1450</v>
      </c>
      <c r="I44" s="36">
        <v>2025.5</v>
      </c>
      <c r="J44" s="36" t="s">
        <v>1455</v>
      </c>
      <c r="K44" s="40" t="s">
        <v>1518</v>
      </c>
      <c r="L44" s="76" t="s">
        <v>1448</v>
      </c>
      <c r="M44" s="40"/>
      <c r="N44" s="40"/>
      <c r="O44" s="40"/>
      <c r="P44" s="40"/>
      <c r="Q44" s="40"/>
      <c r="R44" s="40"/>
      <c r="S44" s="40"/>
      <c r="T44" s="40"/>
      <c r="U44" s="40"/>
      <c r="V44" s="40"/>
      <c r="W44" s="40"/>
      <c r="X44" s="18"/>
      <c r="Y44" s="18"/>
      <c r="Z44" s="18"/>
    </row>
    <row r="45" customHeight="1" spans="1:26">
      <c r="A45" s="51" t="s">
        <v>276</v>
      </c>
      <c r="B45" s="52" t="s">
        <v>268</v>
      </c>
      <c r="C45" s="51">
        <v>22351268</v>
      </c>
      <c r="D45" s="51" t="s">
        <v>58</v>
      </c>
      <c r="E45" s="51"/>
      <c r="F45" s="51"/>
      <c r="G45" s="53" t="s">
        <v>1519</v>
      </c>
      <c r="H45" s="51" t="s">
        <v>1499</v>
      </c>
      <c r="I45" s="51" t="s">
        <v>1520</v>
      </c>
      <c r="J45" s="51" t="s">
        <v>1521</v>
      </c>
      <c r="K45" s="51" t="s">
        <v>1522</v>
      </c>
      <c r="L45" s="79" t="s">
        <v>1523</v>
      </c>
      <c r="M45" s="80"/>
      <c r="N45" s="80"/>
      <c r="O45" s="80"/>
      <c r="P45" s="80"/>
      <c r="Q45" s="80"/>
      <c r="R45" s="80"/>
      <c r="S45" s="80"/>
      <c r="T45" s="80"/>
      <c r="U45" s="80"/>
      <c r="V45" s="80"/>
      <c r="W45" s="80"/>
      <c r="X45" s="80"/>
      <c r="Y45" s="80"/>
      <c r="Z45" s="80"/>
    </row>
    <row r="46" customHeight="1" spans="1:26">
      <c r="A46" s="51" t="s">
        <v>276</v>
      </c>
      <c r="B46" s="54"/>
      <c r="C46" s="51">
        <v>22351268</v>
      </c>
      <c r="D46" s="51" t="s">
        <v>58</v>
      </c>
      <c r="E46" s="51"/>
      <c r="F46" s="51"/>
      <c r="G46" s="53" t="s">
        <v>1524</v>
      </c>
      <c r="H46" s="51" t="s">
        <v>1499</v>
      </c>
      <c r="I46" s="51" t="s">
        <v>1520</v>
      </c>
      <c r="J46" s="51" t="s">
        <v>1521</v>
      </c>
      <c r="K46" s="51" t="s">
        <v>1525</v>
      </c>
      <c r="L46" s="51" t="s">
        <v>1526</v>
      </c>
      <c r="M46" s="80"/>
      <c r="N46" s="80"/>
      <c r="O46" s="80"/>
      <c r="P46" s="80"/>
      <c r="Q46" s="80"/>
      <c r="R46" s="80"/>
      <c r="S46" s="80"/>
      <c r="T46" s="80"/>
      <c r="U46" s="80"/>
      <c r="V46" s="80"/>
      <c r="W46" s="80"/>
      <c r="X46" s="80"/>
      <c r="Y46" s="80"/>
      <c r="Z46" s="80"/>
    </row>
    <row r="47" customHeight="1" spans="1:26">
      <c r="A47" s="51" t="s">
        <v>276</v>
      </c>
      <c r="B47" s="54"/>
      <c r="C47" s="51">
        <v>22351268</v>
      </c>
      <c r="D47" s="51" t="s">
        <v>58</v>
      </c>
      <c r="E47" s="51"/>
      <c r="F47" s="51"/>
      <c r="G47" s="53" t="s">
        <v>1527</v>
      </c>
      <c r="H47" s="51" t="s">
        <v>1528</v>
      </c>
      <c r="I47" s="51" t="s">
        <v>1529</v>
      </c>
      <c r="J47" s="51" t="s">
        <v>1530</v>
      </c>
      <c r="K47" s="51" t="s">
        <v>1531</v>
      </c>
      <c r="L47" s="51" t="s">
        <v>1532</v>
      </c>
      <c r="M47" s="80"/>
      <c r="N47" s="80"/>
      <c r="O47" s="80"/>
      <c r="P47" s="80"/>
      <c r="Q47" s="80"/>
      <c r="R47" s="80"/>
      <c r="S47" s="80"/>
      <c r="T47" s="80"/>
      <c r="U47" s="80"/>
      <c r="V47" s="80"/>
      <c r="W47" s="80"/>
      <c r="X47" s="80"/>
      <c r="Y47" s="80"/>
      <c r="Z47" s="80"/>
    </row>
    <row r="48" customHeight="1" spans="1:26">
      <c r="A48" s="53" t="s">
        <v>278</v>
      </c>
      <c r="B48" s="54"/>
      <c r="C48" s="53">
        <v>22351221</v>
      </c>
      <c r="D48" s="53" t="s">
        <v>48</v>
      </c>
      <c r="E48" s="53"/>
      <c r="F48" s="53"/>
      <c r="G48" s="53"/>
      <c r="H48" s="53"/>
      <c r="I48" s="53"/>
      <c r="J48" s="53"/>
      <c r="K48" s="53"/>
      <c r="L48" s="53"/>
      <c r="M48" s="81" t="s">
        <v>1533</v>
      </c>
      <c r="N48" s="81" t="s">
        <v>1430</v>
      </c>
      <c r="O48" s="81" t="s">
        <v>1534</v>
      </c>
      <c r="P48" s="81" t="s">
        <v>1535</v>
      </c>
      <c r="Q48" s="88" t="s">
        <v>1453</v>
      </c>
      <c r="R48" s="81"/>
      <c r="S48" s="81"/>
      <c r="T48" s="81"/>
      <c r="U48" s="81"/>
      <c r="V48" s="81"/>
      <c r="W48" s="81"/>
      <c r="X48" s="81"/>
      <c r="Y48" s="81"/>
      <c r="Z48" s="81"/>
    </row>
    <row r="49" customHeight="1" spans="1:26">
      <c r="A49" s="53" t="s">
        <v>274</v>
      </c>
      <c r="B49" s="54"/>
      <c r="C49" s="53">
        <v>22351325</v>
      </c>
      <c r="D49" s="53" t="s">
        <v>78</v>
      </c>
      <c r="E49" s="53"/>
      <c r="F49" s="53"/>
      <c r="G49" s="53" t="s">
        <v>1536</v>
      </c>
      <c r="H49" s="53" t="s">
        <v>1537</v>
      </c>
      <c r="I49" s="82">
        <v>45636</v>
      </c>
      <c r="J49" s="53" t="s">
        <v>1455</v>
      </c>
      <c r="K49" s="53" t="s">
        <v>1538</v>
      </c>
      <c r="L49" s="53">
        <v>3</v>
      </c>
      <c r="M49" s="81"/>
      <c r="N49" s="81"/>
      <c r="O49" s="81"/>
      <c r="P49" s="81"/>
      <c r="Q49" s="81"/>
      <c r="R49" s="81"/>
      <c r="S49" s="81"/>
      <c r="T49" s="81"/>
      <c r="U49" s="81"/>
      <c r="V49" s="81"/>
      <c r="W49" s="81"/>
      <c r="X49" s="81"/>
      <c r="Y49" s="81"/>
      <c r="Z49" s="81"/>
    </row>
    <row r="50" customHeight="1" spans="1:26">
      <c r="A50" s="53" t="s">
        <v>274</v>
      </c>
      <c r="B50" s="54"/>
      <c r="C50" s="53">
        <v>22351325</v>
      </c>
      <c r="D50" s="53" t="s">
        <v>78</v>
      </c>
      <c r="E50" s="53"/>
      <c r="F50" s="53"/>
      <c r="G50" s="55" t="s">
        <v>1539</v>
      </c>
      <c r="H50" s="53" t="s">
        <v>1540</v>
      </c>
      <c r="I50" s="82">
        <v>45889</v>
      </c>
      <c r="J50" s="53" t="s">
        <v>1455</v>
      </c>
      <c r="K50" s="53" t="s">
        <v>1541</v>
      </c>
      <c r="L50" s="53">
        <v>1</v>
      </c>
      <c r="M50" s="81"/>
      <c r="N50" s="81"/>
      <c r="O50" s="81"/>
      <c r="P50" s="81"/>
      <c r="Q50" s="81"/>
      <c r="R50" s="81"/>
      <c r="S50" s="81"/>
      <c r="T50" s="81"/>
      <c r="U50" s="81"/>
      <c r="V50" s="81"/>
      <c r="W50" s="81"/>
      <c r="X50" s="81"/>
      <c r="Y50" s="81"/>
      <c r="Z50" s="81"/>
    </row>
    <row r="51" customHeight="1" spans="1:26">
      <c r="A51" s="53" t="s">
        <v>295</v>
      </c>
      <c r="B51" s="54"/>
      <c r="C51" s="53">
        <v>22351251</v>
      </c>
      <c r="D51" s="53" t="s">
        <v>71</v>
      </c>
      <c r="E51" s="53"/>
      <c r="F51" s="53"/>
      <c r="G51" s="53" t="s">
        <v>1542</v>
      </c>
      <c r="H51" s="53" t="s">
        <v>1543</v>
      </c>
      <c r="I51" s="53">
        <v>2025.07</v>
      </c>
      <c r="J51" s="53" t="s">
        <v>1544</v>
      </c>
      <c r="K51" s="53" t="s">
        <v>1545</v>
      </c>
      <c r="L51" s="53">
        <v>1</v>
      </c>
      <c r="M51" s="81"/>
      <c r="N51" s="81"/>
      <c r="O51" s="81"/>
      <c r="P51" s="81"/>
      <c r="Q51" s="81"/>
      <c r="R51" s="81"/>
      <c r="S51" s="81"/>
      <c r="T51" s="81"/>
      <c r="U51" s="81"/>
      <c r="V51" s="81"/>
      <c r="W51" s="81"/>
      <c r="X51" s="81"/>
      <c r="Y51" s="81"/>
      <c r="Z51" s="81"/>
    </row>
    <row r="52" customHeight="1" spans="1:26">
      <c r="A52" s="53" t="s">
        <v>293</v>
      </c>
      <c r="B52" s="54"/>
      <c r="C52" s="53">
        <v>22351271</v>
      </c>
      <c r="D52" s="53" t="s">
        <v>71</v>
      </c>
      <c r="E52" s="53"/>
      <c r="F52" s="53"/>
      <c r="G52" s="53" t="s">
        <v>1546</v>
      </c>
      <c r="H52" s="53" t="s">
        <v>1543</v>
      </c>
      <c r="I52" s="53">
        <v>2025.07</v>
      </c>
      <c r="J52" s="53" t="s">
        <v>1544</v>
      </c>
      <c r="K52" s="53" t="s">
        <v>1547</v>
      </c>
      <c r="L52" s="53">
        <v>1</v>
      </c>
      <c r="M52" s="81"/>
      <c r="N52" s="81"/>
      <c r="O52" s="81"/>
      <c r="P52" s="81"/>
      <c r="Q52" s="81"/>
      <c r="R52" s="81"/>
      <c r="S52" s="81"/>
      <c r="T52" s="81"/>
      <c r="U52" s="81"/>
      <c r="V52" s="81"/>
      <c r="W52" s="81"/>
      <c r="X52" s="81"/>
      <c r="Y52" s="81"/>
      <c r="Z52" s="81"/>
    </row>
    <row r="53" customHeight="1" spans="1:26">
      <c r="A53" s="53" t="s">
        <v>285</v>
      </c>
      <c r="B53" s="56"/>
      <c r="C53" s="53">
        <v>22351190</v>
      </c>
      <c r="D53" s="53" t="s">
        <v>71</v>
      </c>
      <c r="E53" s="53"/>
      <c r="F53" s="53"/>
      <c r="G53" s="53" t="s">
        <v>1548</v>
      </c>
      <c r="H53" s="53" t="s">
        <v>1549</v>
      </c>
      <c r="I53" s="53">
        <v>2025.01</v>
      </c>
      <c r="J53" s="53" t="s">
        <v>1550</v>
      </c>
      <c r="K53" s="55" t="s">
        <v>1551</v>
      </c>
      <c r="L53" s="53" t="s">
        <v>1552</v>
      </c>
      <c r="M53" s="81"/>
      <c r="N53" s="81"/>
      <c r="O53" s="81"/>
      <c r="P53" s="81"/>
      <c r="Q53" s="81"/>
      <c r="R53" s="81"/>
      <c r="S53" s="81"/>
      <c r="T53" s="81"/>
      <c r="U53" s="81"/>
      <c r="V53" s="81"/>
      <c r="W53" s="81"/>
      <c r="X53" s="81"/>
      <c r="Y53" s="81"/>
      <c r="Z53" s="81"/>
    </row>
    <row r="54" customHeight="1" spans="1:26">
      <c r="A54" s="57" t="s">
        <v>313</v>
      </c>
      <c r="B54" s="58" t="s">
        <v>308</v>
      </c>
      <c r="C54" s="57">
        <v>22351033</v>
      </c>
      <c r="D54" s="57" t="s">
        <v>78</v>
      </c>
      <c r="E54" s="57"/>
      <c r="F54" s="57"/>
      <c r="G54" s="59" t="s">
        <v>1553</v>
      </c>
      <c r="H54" s="57" t="s">
        <v>1554</v>
      </c>
      <c r="I54" s="57">
        <v>2025.12</v>
      </c>
      <c r="J54" s="57" t="s">
        <v>1360</v>
      </c>
      <c r="K54" s="59" t="s">
        <v>1555</v>
      </c>
      <c r="L54" s="83" t="s">
        <v>1506</v>
      </c>
      <c r="M54" s="57"/>
      <c r="N54" s="57"/>
      <c r="O54" s="57"/>
      <c r="P54" s="57"/>
      <c r="Q54" s="57"/>
      <c r="R54" s="57"/>
      <c r="S54" s="57"/>
      <c r="T54" s="57"/>
      <c r="U54" s="57"/>
      <c r="V54" s="57"/>
      <c r="W54" s="57"/>
      <c r="X54" s="57"/>
      <c r="Y54" s="57"/>
      <c r="Z54" s="57"/>
    </row>
    <row r="55" customHeight="1" spans="1:26">
      <c r="A55" s="57" t="s">
        <v>311</v>
      </c>
      <c r="B55" s="60"/>
      <c r="C55" s="57">
        <v>22351069</v>
      </c>
      <c r="D55" s="57" t="s">
        <v>78</v>
      </c>
      <c r="E55" s="57"/>
      <c r="F55" s="57"/>
      <c r="G55" s="59" t="s">
        <v>1556</v>
      </c>
      <c r="H55" s="59" t="s">
        <v>1557</v>
      </c>
      <c r="I55" s="59" t="s">
        <v>1558</v>
      </c>
      <c r="J55" s="59" t="s">
        <v>1559</v>
      </c>
      <c r="K55" s="59" t="s">
        <v>1560</v>
      </c>
      <c r="L55" s="59" t="s">
        <v>1561</v>
      </c>
      <c r="M55" s="59" t="s">
        <v>1562</v>
      </c>
      <c r="N55" s="57" t="s">
        <v>1430</v>
      </c>
      <c r="O55" s="57" t="s">
        <v>1563</v>
      </c>
      <c r="P55" s="59" t="s">
        <v>1564</v>
      </c>
      <c r="Q55" s="57" t="s">
        <v>1565</v>
      </c>
      <c r="R55" s="59" t="s">
        <v>1566</v>
      </c>
      <c r="S55" s="59" t="s">
        <v>1567</v>
      </c>
      <c r="T55" s="59" t="s">
        <v>1568</v>
      </c>
      <c r="U55" s="59" t="s">
        <v>1569</v>
      </c>
      <c r="V55" s="59" t="s">
        <v>1570</v>
      </c>
      <c r="W55" s="59" t="s">
        <v>1571</v>
      </c>
      <c r="X55" s="57"/>
      <c r="Y55" s="57"/>
      <c r="Z55" s="57"/>
    </row>
    <row r="56" customHeight="1" spans="1:26">
      <c r="A56" s="57" t="s">
        <v>331</v>
      </c>
      <c r="B56" s="60"/>
      <c r="C56" s="57">
        <v>22351311</v>
      </c>
      <c r="D56" s="57" t="s">
        <v>78</v>
      </c>
      <c r="E56" s="57"/>
      <c r="F56" s="57"/>
      <c r="G56" s="57"/>
      <c r="H56" s="57"/>
      <c r="I56" s="57"/>
      <c r="J56" s="57"/>
      <c r="K56" s="57"/>
      <c r="L56" s="57"/>
      <c r="M56" s="57" t="s">
        <v>1572</v>
      </c>
      <c r="N56" s="57" t="s">
        <v>1430</v>
      </c>
      <c r="O56" s="57" t="s">
        <v>53</v>
      </c>
      <c r="P56" s="57" t="s">
        <v>1573</v>
      </c>
      <c r="Q56" s="83" t="s">
        <v>1574</v>
      </c>
      <c r="R56" s="57" t="s">
        <v>1575</v>
      </c>
      <c r="S56" s="57" t="s">
        <v>1576</v>
      </c>
      <c r="T56" s="57" t="s">
        <v>1577</v>
      </c>
      <c r="U56" s="57" t="s">
        <v>1578</v>
      </c>
      <c r="V56" s="57" t="s">
        <v>1579</v>
      </c>
      <c r="W56" s="84">
        <v>45660</v>
      </c>
      <c r="X56" s="57"/>
      <c r="Y56" s="57"/>
      <c r="Z56" s="57"/>
    </row>
    <row r="57" customHeight="1" spans="1:26">
      <c r="A57" s="57" t="s">
        <v>314</v>
      </c>
      <c r="B57" s="60"/>
      <c r="C57" s="57">
        <v>22351140</v>
      </c>
      <c r="D57" s="57" t="s">
        <v>71</v>
      </c>
      <c r="E57" s="57"/>
      <c r="F57" s="57"/>
      <c r="G57" s="57" t="s">
        <v>1580</v>
      </c>
      <c r="H57" s="57" t="s">
        <v>1581</v>
      </c>
      <c r="I57" s="57" t="s">
        <v>1582</v>
      </c>
      <c r="J57" s="57" t="s">
        <v>1583</v>
      </c>
      <c r="K57" s="57" t="s">
        <v>1584</v>
      </c>
      <c r="L57" s="83" t="s">
        <v>1448</v>
      </c>
      <c r="M57" s="57"/>
      <c r="N57" s="57"/>
      <c r="O57" s="57"/>
      <c r="P57" s="57"/>
      <c r="Q57" s="57"/>
      <c r="R57" s="57"/>
      <c r="S57" s="57"/>
      <c r="T57" s="57"/>
      <c r="U57" s="57"/>
      <c r="V57" s="57"/>
      <c r="W57" s="57"/>
      <c r="X57" s="57"/>
      <c r="Y57" s="57"/>
      <c r="Z57" s="57"/>
    </row>
    <row r="58" customHeight="1" spans="1:26">
      <c r="A58" s="57" t="s">
        <v>322</v>
      </c>
      <c r="B58" s="60"/>
      <c r="C58" s="57">
        <v>22351141</v>
      </c>
      <c r="D58" s="57" t="s">
        <v>78</v>
      </c>
      <c r="E58" s="57"/>
      <c r="F58" s="57"/>
      <c r="G58" s="59" t="s">
        <v>1585</v>
      </c>
      <c r="H58" s="57" t="s">
        <v>1586</v>
      </c>
      <c r="I58" s="57" t="s">
        <v>1587</v>
      </c>
      <c r="J58" s="57" t="s">
        <v>1588</v>
      </c>
      <c r="K58" s="59" t="s">
        <v>1589</v>
      </c>
      <c r="L58" s="83" t="s">
        <v>1506</v>
      </c>
      <c r="M58" s="57"/>
      <c r="N58" s="57"/>
      <c r="O58" s="57"/>
      <c r="P58" s="57"/>
      <c r="Q58" s="57"/>
      <c r="R58" s="57"/>
      <c r="S58" s="57"/>
      <c r="T58" s="57"/>
      <c r="U58" s="57"/>
      <c r="V58" s="57"/>
      <c r="W58" s="57"/>
      <c r="X58" s="57"/>
      <c r="Y58" s="57"/>
      <c r="Z58" s="57"/>
    </row>
    <row r="59" customHeight="1" spans="1:26">
      <c r="A59" s="57" t="s">
        <v>309</v>
      </c>
      <c r="B59" s="60"/>
      <c r="C59" s="57">
        <v>22351241</v>
      </c>
      <c r="D59" s="57" t="s">
        <v>48</v>
      </c>
      <c r="E59" s="57"/>
      <c r="F59" s="57"/>
      <c r="G59" s="59" t="s">
        <v>1590</v>
      </c>
      <c r="H59" s="57" t="s">
        <v>1591</v>
      </c>
      <c r="I59" s="57">
        <v>202501</v>
      </c>
      <c r="J59" s="57" t="s">
        <v>1592</v>
      </c>
      <c r="K59" s="59" t="s">
        <v>1593</v>
      </c>
      <c r="L59" s="84" t="s">
        <v>1594</v>
      </c>
      <c r="M59" s="57"/>
      <c r="N59" s="57"/>
      <c r="O59" s="57"/>
      <c r="P59" s="57"/>
      <c r="Q59" s="57"/>
      <c r="R59" s="57"/>
      <c r="S59" s="57"/>
      <c r="T59" s="57"/>
      <c r="U59" s="57"/>
      <c r="V59" s="57"/>
      <c r="W59" s="57"/>
      <c r="X59" s="57"/>
      <c r="Y59" s="57"/>
      <c r="Z59" s="57"/>
    </row>
    <row r="60" customHeight="1" spans="1:26">
      <c r="A60" s="57" t="s">
        <v>315</v>
      </c>
      <c r="B60" s="60"/>
      <c r="C60" s="57">
        <v>22351225</v>
      </c>
      <c r="D60" s="57" t="s">
        <v>63</v>
      </c>
      <c r="E60" s="57"/>
      <c r="F60" s="57"/>
      <c r="G60" s="59" t="s">
        <v>1595</v>
      </c>
      <c r="H60" s="57" t="s">
        <v>1596</v>
      </c>
      <c r="I60" s="57">
        <v>20250715</v>
      </c>
      <c r="J60" s="57" t="s">
        <v>1597</v>
      </c>
      <c r="K60" s="57" t="s">
        <v>1598</v>
      </c>
      <c r="L60" s="57" t="s">
        <v>1599</v>
      </c>
      <c r="M60" s="40"/>
      <c r="N60" s="40"/>
      <c r="O60" s="40"/>
      <c r="P60" s="40"/>
      <c r="Q60" s="40"/>
      <c r="R60" s="40"/>
      <c r="S60" s="40"/>
      <c r="T60" s="40"/>
      <c r="U60" s="40"/>
      <c r="V60" s="40"/>
      <c r="W60" s="40"/>
      <c r="X60" s="18"/>
      <c r="Y60" s="18"/>
      <c r="Z60" s="81"/>
    </row>
    <row r="61" customHeight="1" spans="1:26">
      <c r="A61" s="57" t="s">
        <v>320</v>
      </c>
      <c r="B61" s="60"/>
      <c r="C61" s="57">
        <v>22351058</v>
      </c>
      <c r="D61" s="57" t="s">
        <v>71</v>
      </c>
      <c r="E61" s="57"/>
      <c r="F61" s="57"/>
      <c r="G61" s="59" t="s">
        <v>1600</v>
      </c>
      <c r="H61" s="57" t="s">
        <v>1601</v>
      </c>
      <c r="I61" s="57" t="s">
        <v>1602</v>
      </c>
      <c r="J61" s="57" t="s">
        <v>1427</v>
      </c>
      <c r="K61" s="59" t="s">
        <v>1603</v>
      </c>
      <c r="L61" s="57">
        <v>2</v>
      </c>
      <c r="M61" s="18"/>
      <c r="N61" s="18"/>
      <c r="O61" s="18"/>
      <c r="P61" s="18"/>
      <c r="Q61" s="18"/>
      <c r="R61" s="18"/>
      <c r="S61" s="18"/>
      <c r="T61" s="18"/>
      <c r="U61" s="18"/>
      <c r="V61" s="18"/>
      <c r="W61" s="18"/>
      <c r="X61" s="18"/>
      <c r="Y61" s="18"/>
      <c r="Z61" s="18"/>
    </row>
    <row r="62" customHeight="1" spans="1:26">
      <c r="A62" s="58" t="s">
        <v>318</v>
      </c>
      <c r="B62" s="60"/>
      <c r="C62" s="58">
        <v>22351158</v>
      </c>
      <c r="D62" s="58" t="s">
        <v>63</v>
      </c>
      <c r="E62" s="46"/>
      <c r="F62" s="46"/>
      <c r="G62" s="57" t="s">
        <v>1604</v>
      </c>
      <c r="H62" s="57" t="s">
        <v>1605</v>
      </c>
      <c r="I62" s="57" t="s">
        <v>1606</v>
      </c>
      <c r="J62" s="57" t="s">
        <v>1427</v>
      </c>
      <c r="K62" s="57" t="s">
        <v>1607</v>
      </c>
      <c r="L62" s="57" t="s">
        <v>1471</v>
      </c>
      <c r="M62" s="18"/>
      <c r="N62" s="18"/>
      <c r="O62" s="18"/>
      <c r="P62" s="18"/>
      <c r="Q62" s="18"/>
      <c r="R62" s="18"/>
      <c r="S62" s="18"/>
      <c r="T62" s="18"/>
      <c r="U62" s="18"/>
      <c r="V62" s="18"/>
      <c r="W62" s="18"/>
      <c r="X62" s="18"/>
      <c r="Y62" s="18"/>
      <c r="Z62" s="18"/>
    </row>
    <row r="63" customHeight="1" spans="1:26">
      <c r="A63" s="61"/>
      <c r="B63" s="61"/>
      <c r="C63" s="61"/>
      <c r="D63" s="61"/>
      <c r="E63" s="62"/>
      <c r="F63" s="62"/>
      <c r="G63" s="57" t="s">
        <v>1608</v>
      </c>
      <c r="H63" s="57" t="s">
        <v>1609</v>
      </c>
      <c r="I63" s="57" t="s">
        <v>1606</v>
      </c>
      <c r="J63" s="57" t="s">
        <v>1427</v>
      </c>
      <c r="K63" s="57" t="s">
        <v>1610</v>
      </c>
      <c r="L63" s="57" t="s">
        <v>1515</v>
      </c>
      <c r="M63" s="18"/>
      <c r="N63" s="18"/>
      <c r="O63" s="18"/>
      <c r="P63" s="18"/>
      <c r="Q63" s="18"/>
      <c r="R63" s="18"/>
      <c r="S63" s="18"/>
      <c r="T63" s="18"/>
      <c r="U63" s="18"/>
      <c r="V63" s="18"/>
      <c r="W63" s="18"/>
      <c r="X63" s="18"/>
      <c r="Y63" s="18"/>
      <c r="Z63" s="18"/>
    </row>
    <row r="64" customHeight="1" spans="1:26">
      <c r="A64" s="63" t="s">
        <v>350</v>
      </c>
      <c r="B64" s="64" t="s">
        <v>341</v>
      </c>
      <c r="C64" s="63">
        <v>22351154</v>
      </c>
      <c r="D64" s="63" t="s">
        <v>63</v>
      </c>
      <c r="E64" s="63"/>
      <c r="F64" s="63"/>
      <c r="G64" s="63" t="s">
        <v>1611</v>
      </c>
      <c r="H64" s="63" t="s">
        <v>1612</v>
      </c>
      <c r="I64" s="63" t="s">
        <v>1613</v>
      </c>
      <c r="J64" s="63" t="s">
        <v>1550</v>
      </c>
      <c r="K64" s="63" t="s">
        <v>1614</v>
      </c>
      <c r="L64" s="63" t="s">
        <v>1615</v>
      </c>
      <c r="M64" s="63"/>
      <c r="N64" s="63"/>
      <c r="O64" s="63"/>
      <c r="P64" s="63"/>
      <c r="Q64" s="63"/>
      <c r="R64" s="63"/>
      <c r="S64" s="63"/>
      <c r="T64" s="63"/>
      <c r="U64" s="63"/>
      <c r="V64" s="63"/>
      <c r="W64" s="63"/>
      <c r="X64" s="63"/>
      <c r="Y64" s="63"/>
      <c r="Z64" s="63"/>
    </row>
    <row r="65" customHeight="1" spans="1:26">
      <c r="A65" s="63" t="s">
        <v>344</v>
      </c>
      <c r="B65" s="92"/>
      <c r="C65" s="63">
        <v>22351245</v>
      </c>
      <c r="D65" s="63" t="s">
        <v>63</v>
      </c>
      <c r="E65" s="63"/>
      <c r="F65" s="63"/>
      <c r="G65" s="63" t="s">
        <v>1611</v>
      </c>
      <c r="H65" s="63" t="s">
        <v>1616</v>
      </c>
      <c r="I65" s="63" t="s">
        <v>1613</v>
      </c>
      <c r="J65" s="63" t="s">
        <v>1550</v>
      </c>
      <c r="K65" s="63" t="s">
        <v>1614</v>
      </c>
      <c r="L65" s="63" t="s">
        <v>1617</v>
      </c>
      <c r="M65" s="63"/>
      <c r="N65" s="63"/>
      <c r="O65" s="63"/>
      <c r="P65" s="63"/>
      <c r="Q65" s="63"/>
      <c r="R65" s="63"/>
      <c r="S65" s="63"/>
      <c r="T65" s="63"/>
      <c r="U65" s="63"/>
      <c r="V65" s="63"/>
      <c r="W65" s="63"/>
      <c r="X65" s="63"/>
      <c r="Y65" s="63"/>
      <c r="Z65" s="63"/>
    </row>
    <row r="66" customHeight="1" spans="1:26">
      <c r="A66" s="93" t="s">
        <v>345</v>
      </c>
      <c r="B66" s="92"/>
      <c r="C66" s="93">
        <v>22351200</v>
      </c>
      <c r="D66" s="93" t="s">
        <v>71</v>
      </c>
      <c r="E66" s="93"/>
      <c r="F66" s="93"/>
      <c r="G66" s="94" t="s">
        <v>1618</v>
      </c>
      <c r="H66" s="93" t="s">
        <v>1619</v>
      </c>
      <c r="I66" s="93" t="s">
        <v>1620</v>
      </c>
      <c r="J66" s="63" t="s">
        <v>1544</v>
      </c>
      <c r="K66" s="94" t="s">
        <v>1621</v>
      </c>
      <c r="L66" s="63" t="s">
        <v>1622</v>
      </c>
      <c r="M66" s="94"/>
      <c r="N66" s="94"/>
      <c r="O66" s="93"/>
      <c r="P66" s="94"/>
      <c r="Q66" s="94"/>
      <c r="R66" s="93"/>
      <c r="S66" s="93"/>
      <c r="T66" s="93"/>
      <c r="U66" s="93"/>
      <c r="V66" s="93"/>
      <c r="W66" s="93"/>
      <c r="X66" s="93"/>
      <c r="Y66" s="93"/>
      <c r="Z66" s="93"/>
    </row>
    <row r="67" customHeight="1" spans="1:26">
      <c r="A67" s="93" t="s">
        <v>355</v>
      </c>
      <c r="B67" s="92"/>
      <c r="C67" s="93">
        <v>22351257</v>
      </c>
      <c r="D67" s="63" t="s">
        <v>63</v>
      </c>
      <c r="E67" s="93"/>
      <c r="F67" s="93"/>
      <c r="G67" s="94" t="s">
        <v>1623</v>
      </c>
      <c r="H67" s="93" t="s">
        <v>1624</v>
      </c>
      <c r="I67" s="93" t="s">
        <v>1625</v>
      </c>
      <c r="J67" s="63" t="s">
        <v>1544</v>
      </c>
      <c r="K67" s="94" t="s">
        <v>1626</v>
      </c>
      <c r="L67" s="94" t="s">
        <v>1627</v>
      </c>
      <c r="M67" s="93"/>
      <c r="N67" s="93"/>
      <c r="O67" s="93"/>
      <c r="P67" s="93"/>
      <c r="Q67" s="93"/>
      <c r="R67" s="93"/>
      <c r="S67" s="93"/>
      <c r="T67" s="93"/>
      <c r="U67" s="93"/>
      <c r="V67" s="93"/>
      <c r="W67" s="93"/>
      <c r="X67" s="93"/>
      <c r="Y67" s="93"/>
      <c r="Z67" s="93"/>
    </row>
    <row r="68" customHeight="1" spans="1:26">
      <c r="A68" s="95" t="s">
        <v>342</v>
      </c>
      <c r="B68" s="92"/>
      <c r="C68" s="95">
        <v>22351226</v>
      </c>
      <c r="D68" s="96" t="s">
        <v>63</v>
      </c>
      <c r="E68" s="95"/>
      <c r="F68" s="95"/>
      <c r="G68" s="96" t="s">
        <v>1623</v>
      </c>
      <c r="H68" s="95" t="s">
        <v>1624</v>
      </c>
      <c r="I68" s="93" t="s">
        <v>1625</v>
      </c>
      <c r="J68" s="96" t="s">
        <v>1544</v>
      </c>
      <c r="K68" s="96" t="s">
        <v>1626</v>
      </c>
      <c r="L68" s="96" t="s">
        <v>1628</v>
      </c>
      <c r="M68" s="95"/>
      <c r="N68" s="95"/>
      <c r="O68" s="95"/>
      <c r="P68" s="95"/>
      <c r="Q68" s="95"/>
      <c r="R68" s="96" t="s">
        <v>1629</v>
      </c>
      <c r="S68" s="96" t="s">
        <v>1408</v>
      </c>
      <c r="T68" s="95" t="s">
        <v>1409</v>
      </c>
      <c r="U68" s="95" t="s">
        <v>1578</v>
      </c>
      <c r="V68" s="96" t="s">
        <v>1630</v>
      </c>
      <c r="W68" s="96" t="s">
        <v>1631</v>
      </c>
      <c r="X68" s="93"/>
      <c r="Y68" s="93"/>
      <c r="Z68" s="93"/>
    </row>
    <row r="69" customHeight="1" spans="1:26">
      <c r="A69" s="93" t="s">
        <v>349</v>
      </c>
      <c r="B69" s="92"/>
      <c r="C69" s="93">
        <v>22351337</v>
      </c>
      <c r="D69" s="93" t="s">
        <v>71</v>
      </c>
      <c r="E69" s="93"/>
      <c r="F69" s="93"/>
      <c r="G69" s="93" t="s">
        <v>1632</v>
      </c>
      <c r="H69" s="93" t="s">
        <v>1633</v>
      </c>
      <c r="I69" s="93" t="s">
        <v>1634</v>
      </c>
      <c r="J69" s="93" t="s">
        <v>1455</v>
      </c>
      <c r="K69" s="93" t="s">
        <v>1635</v>
      </c>
      <c r="L69" s="93" t="s">
        <v>1636</v>
      </c>
      <c r="M69" s="93"/>
      <c r="N69" s="93"/>
      <c r="O69" s="93"/>
      <c r="P69" s="93"/>
      <c r="Q69" s="93"/>
      <c r="R69" s="93"/>
      <c r="S69" s="93"/>
      <c r="T69" s="93"/>
      <c r="U69" s="93"/>
      <c r="V69" s="93"/>
      <c r="W69" s="93"/>
      <c r="X69" s="93"/>
      <c r="Y69" s="93"/>
      <c r="Z69" s="93"/>
    </row>
    <row r="70" customHeight="1" spans="1:26">
      <c r="A70" s="93" t="s">
        <v>357</v>
      </c>
      <c r="B70" s="92"/>
      <c r="C70" s="93">
        <v>22351130</v>
      </c>
      <c r="D70" s="93" t="s">
        <v>63</v>
      </c>
      <c r="E70" s="93"/>
      <c r="F70" s="93"/>
      <c r="G70" s="96" t="s">
        <v>1637</v>
      </c>
      <c r="H70" s="93" t="s">
        <v>1638</v>
      </c>
      <c r="I70" s="111">
        <v>45818</v>
      </c>
      <c r="J70" s="93" t="s">
        <v>1455</v>
      </c>
      <c r="K70" s="96" t="s">
        <v>1639</v>
      </c>
      <c r="L70" s="96" t="s">
        <v>1615</v>
      </c>
      <c r="M70" s="93"/>
      <c r="N70" s="93"/>
      <c r="O70" s="93"/>
      <c r="P70" s="93"/>
      <c r="Q70" s="93"/>
      <c r="R70" s="93"/>
      <c r="S70" s="93"/>
      <c r="T70" s="93"/>
      <c r="U70" s="93"/>
      <c r="V70" s="93"/>
      <c r="W70" s="93"/>
      <c r="X70" s="93"/>
      <c r="Y70" s="93"/>
      <c r="Z70" s="93"/>
    </row>
    <row r="71" customHeight="1" spans="1:26">
      <c r="A71" s="93" t="s">
        <v>358</v>
      </c>
      <c r="B71" s="92"/>
      <c r="C71" s="93">
        <v>22351217</v>
      </c>
      <c r="D71" s="93" t="s">
        <v>63</v>
      </c>
      <c r="E71" s="93"/>
      <c r="F71" s="93"/>
      <c r="G71" s="96" t="s">
        <v>1640</v>
      </c>
      <c r="H71" s="93" t="s">
        <v>1641</v>
      </c>
      <c r="I71" s="93" t="s">
        <v>1642</v>
      </c>
      <c r="J71" s="93" t="s">
        <v>1550</v>
      </c>
      <c r="K71" s="96" t="s">
        <v>1643</v>
      </c>
      <c r="L71" s="96" t="s">
        <v>1628</v>
      </c>
      <c r="M71" s="93"/>
      <c r="N71" s="93"/>
      <c r="O71" s="93"/>
      <c r="P71" s="93"/>
      <c r="Q71" s="93"/>
      <c r="R71" s="93"/>
      <c r="S71" s="93"/>
      <c r="T71" s="93"/>
      <c r="U71" s="93"/>
      <c r="V71" s="93"/>
      <c r="W71" s="93"/>
      <c r="X71" s="93"/>
      <c r="Y71" s="93"/>
      <c r="Z71" s="93"/>
    </row>
    <row r="72" customHeight="1" spans="1:26">
      <c r="A72" s="93" t="s">
        <v>358</v>
      </c>
      <c r="B72" s="92"/>
      <c r="C72" s="93">
        <v>22351217</v>
      </c>
      <c r="D72" s="93" t="s">
        <v>63</v>
      </c>
      <c r="E72" s="93"/>
      <c r="F72" s="93"/>
      <c r="G72" s="96" t="s">
        <v>1644</v>
      </c>
      <c r="H72" s="93" t="s">
        <v>1645</v>
      </c>
      <c r="I72" s="93" t="s">
        <v>1646</v>
      </c>
      <c r="J72" s="93" t="s">
        <v>1550</v>
      </c>
      <c r="K72" s="96" t="s">
        <v>1647</v>
      </c>
      <c r="L72" s="96" t="s">
        <v>1648</v>
      </c>
      <c r="M72" s="94"/>
      <c r="N72" s="93"/>
      <c r="O72" s="93"/>
      <c r="P72" s="93"/>
      <c r="Q72" s="93"/>
      <c r="R72" s="93"/>
      <c r="S72" s="93"/>
      <c r="T72" s="93"/>
      <c r="U72" s="93"/>
      <c r="V72" s="93"/>
      <c r="W72" s="93"/>
      <c r="X72" s="93"/>
      <c r="Y72" s="93"/>
      <c r="Z72" s="93"/>
    </row>
    <row r="73" customHeight="1" spans="1:26">
      <c r="A73" s="93" t="s">
        <v>360</v>
      </c>
      <c r="B73" s="92"/>
      <c r="C73" s="93">
        <v>222351242</v>
      </c>
      <c r="D73" s="93" t="s">
        <v>63</v>
      </c>
      <c r="E73" s="93"/>
      <c r="F73" s="93"/>
      <c r="G73" s="96"/>
      <c r="H73" s="93"/>
      <c r="I73" s="93"/>
      <c r="J73" s="93"/>
      <c r="K73" s="96"/>
      <c r="L73" s="96"/>
      <c r="M73" s="94" t="s">
        <v>1649</v>
      </c>
      <c r="N73" s="94" t="s">
        <v>1650</v>
      </c>
      <c r="O73" s="93" t="s">
        <v>1651</v>
      </c>
      <c r="P73" s="93" t="s">
        <v>1652</v>
      </c>
      <c r="Q73" s="93" t="s">
        <v>1653</v>
      </c>
      <c r="R73" s="93"/>
      <c r="S73" s="93"/>
      <c r="T73" s="93"/>
      <c r="U73" s="93"/>
      <c r="V73" s="93"/>
      <c r="W73" s="93"/>
      <c r="X73" s="93"/>
      <c r="Y73" s="93"/>
      <c r="Z73" s="93"/>
    </row>
    <row r="74" customHeight="1" spans="1:26">
      <c r="A74" s="93" t="s">
        <v>346</v>
      </c>
      <c r="B74" s="97"/>
      <c r="C74" s="93">
        <v>22351274</v>
      </c>
      <c r="D74" s="93" t="s">
        <v>63</v>
      </c>
      <c r="E74" s="93"/>
      <c r="F74" s="93"/>
      <c r="G74" s="96" t="s">
        <v>1654</v>
      </c>
      <c r="H74" s="93" t="s">
        <v>1655</v>
      </c>
      <c r="I74" s="93" t="s">
        <v>1656</v>
      </c>
      <c r="J74" s="93" t="s">
        <v>1544</v>
      </c>
      <c r="K74" s="96" t="s">
        <v>1657</v>
      </c>
      <c r="L74" s="93" t="s">
        <v>1658</v>
      </c>
      <c r="M74" s="93"/>
      <c r="N74" s="93"/>
      <c r="O74" s="93"/>
      <c r="P74" s="93"/>
      <c r="Q74" s="93"/>
      <c r="R74" s="93"/>
      <c r="S74" s="93"/>
      <c r="T74" s="93"/>
      <c r="U74" s="93"/>
      <c r="V74" s="93"/>
      <c r="W74" s="93"/>
      <c r="X74" s="93"/>
      <c r="Y74" s="93"/>
      <c r="Z74" s="93"/>
    </row>
    <row r="75" customHeight="1" spans="1:26">
      <c r="A75" s="8" t="s">
        <v>384</v>
      </c>
      <c r="B75" s="52" t="s">
        <v>382</v>
      </c>
      <c r="C75" s="40">
        <v>22351006</v>
      </c>
      <c r="D75" s="40" t="s">
        <v>71</v>
      </c>
      <c r="E75" s="40"/>
      <c r="F75" s="40"/>
      <c r="G75" s="40"/>
      <c r="H75" s="40"/>
      <c r="I75" s="40"/>
      <c r="J75" s="40"/>
      <c r="K75" s="40"/>
      <c r="L75" s="40"/>
      <c r="M75" s="40" t="s">
        <v>1659</v>
      </c>
      <c r="N75" s="40" t="s">
        <v>1430</v>
      </c>
      <c r="O75" s="112">
        <v>45779</v>
      </c>
      <c r="P75" s="35" t="s">
        <v>1660</v>
      </c>
      <c r="Q75" s="114" t="s">
        <v>1574</v>
      </c>
      <c r="R75" s="40"/>
      <c r="S75" s="40"/>
      <c r="T75" s="40"/>
      <c r="U75" s="40"/>
      <c r="V75" s="40"/>
      <c r="W75" s="40"/>
      <c r="X75" s="18"/>
      <c r="Y75" s="18"/>
      <c r="Z75" s="81"/>
    </row>
    <row r="76" customHeight="1" spans="1:26">
      <c r="A76" s="8" t="s">
        <v>390</v>
      </c>
      <c r="B76" s="54"/>
      <c r="C76" s="40">
        <v>22351052</v>
      </c>
      <c r="D76" s="40" t="s">
        <v>71</v>
      </c>
      <c r="E76" s="40"/>
      <c r="F76" s="40"/>
      <c r="G76" s="40"/>
      <c r="H76" s="40"/>
      <c r="I76" s="40"/>
      <c r="J76" s="40"/>
      <c r="K76" s="40"/>
      <c r="L76" s="40"/>
      <c r="M76" s="40" t="s">
        <v>1659</v>
      </c>
      <c r="N76" s="40" t="s">
        <v>1430</v>
      </c>
      <c r="O76" s="112">
        <v>45779</v>
      </c>
      <c r="P76" s="35" t="s">
        <v>1660</v>
      </c>
      <c r="Q76" s="114" t="s">
        <v>1661</v>
      </c>
      <c r="R76" s="18"/>
      <c r="S76" s="18"/>
      <c r="T76" s="18"/>
      <c r="U76" s="18"/>
      <c r="V76" s="18"/>
      <c r="W76" s="18"/>
      <c r="X76" s="18"/>
      <c r="Y76" s="18"/>
      <c r="Z76" s="18"/>
    </row>
    <row r="77" customHeight="1" spans="1:26">
      <c r="A77" s="34" t="s">
        <v>383</v>
      </c>
      <c r="B77" s="54"/>
      <c r="C77" s="34">
        <v>22351053</v>
      </c>
      <c r="D77" s="34" t="s">
        <v>71</v>
      </c>
      <c r="E77" s="18"/>
      <c r="F77" s="18"/>
      <c r="G77" s="18" t="s">
        <v>1662</v>
      </c>
      <c r="H77" s="18" t="s">
        <v>1663</v>
      </c>
      <c r="I77" s="113">
        <v>45863</v>
      </c>
      <c r="J77" s="18" t="s">
        <v>1427</v>
      </c>
      <c r="K77" s="18" t="s">
        <v>1664</v>
      </c>
      <c r="L77" s="114" t="s">
        <v>1448</v>
      </c>
      <c r="M77" s="18"/>
      <c r="N77" s="18"/>
      <c r="O77" s="18"/>
      <c r="P77" s="18"/>
      <c r="Q77" s="114"/>
      <c r="R77" s="18"/>
      <c r="S77" s="18"/>
      <c r="T77" s="18"/>
      <c r="U77" s="18"/>
      <c r="V77" s="18"/>
      <c r="W77" s="18"/>
      <c r="X77" s="18"/>
      <c r="Y77" s="18"/>
      <c r="Z77" s="18"/>
    </row>
    <row r="78" customHeight="1" spans="1:26">
      <c r="A78" s="18" t="s">
        <v>386</v>
      </c>
      <c r="B78" s="54"/>
      <c r="C78" s="18">
        <v>22351244</v>
      </c>
      <c r="D78" s="34" t="s">
        <v>71</v>
      </c>
      <c r="E78" s="18"/>
      <c r="F78" s="18"/>
      <c r="G78" s="24" t="s">
        <v>1665</v>
      </c>
      <c r="H78" s="18" t="s">
        <v>1666</v>
      </c>
      <c r="I78" s="18" t="s">
        <v>1667</v>
      </c>
      <c r="J78" s="18" t="s">
        <v>1474</v>
      </c>
      <c r="K78" s="24" t="s">
        <v>1668</v>
      </c>
      <c r="L78" s="114" t="s">
        <v>1506</v>
      </c>
      <c r="M78" s="18"/>
      <c r="N78" s="18"/>
      <c r="O78" s="18"/>
      <c r="P78" s="18"/>
      <c r="Q78" s="114"/>
      <c r="R78" s="18"/>
      <c r="S78" s="18"/>
      <c r="T78" s="18"/>
      <c r="U78" s="18"/>
      <c r="V78" s="18"/>
      <c r="W78" s="18"/>
      <c r="X78" s="18"/>
      <c r="Y78" s="18"/>
      <c r="Z78" s="18"/>
    </row>
    <row r="79" customHeight="1" spans="1:26">
      <c r="A79" s="18" t="s">
        <v>388</v>
      </c>
      <c r="B79" s="54"/>
      <c r="C79" s="18">
        <v>22351013</v>
      </c>
      <c r="D79" s="18" t="s">
        <v>71</v>
      </c>
      <c r="E79" s="18"/>
      <c r="F79" s="18"/>
      <c r="G79" s="18" t="s">
        <v>1669</v>
      </c>
      <c r="H79" s="18" t="s">
        <v>1670</v>
      </c>
      <c r="I79" s="18" t="s">
        <v>1671</v>
      </c>
      <c r="J79" s="18" t="s">
        <v>1427</v>
      </c>
      <c r="K79" s="24" t="s">
        <v>1672</v>
      </c>
      <c r="L79" s="114" t="s">
        <v>1466</v>
      </c>
      <c r="M79" s="18"/>
      <c r="N79" s="18"/>
      <c r="O79" s="18"/>
      <c r="P79" s="18"/>
      <c r="Q79" s="114"/>
      <c r="R79" s="18"/>
      <c r="S79" s="18"/>
      <c r="T79" s="18"/>
      <c r="U79" s="18"/>
      <c r="V79" s="18"/>
      <c r="W79" s="18"/>
      <c r="X79" s="18"/>
      <c r="Y79" s="18"/>
      <c r="Z79" s="18"/>
    </row>
    <row r="80" customHeight="1" spans="1:26">
      <c r="A80" s="18" t="s">
        <v>387</v>
      </c>
      <c r="B80" s="56"/>
      <c r="C80" s="18">
        <v>22351151</v>
      </c>
      <c r="D80" s="18" t="s">
        <v>78</v>
      </c>
      <c r="E80" s="18"/>
      <c r="F80" s="18"/>
      <c r="G80" s="18" t="s">
        <v>1673</v>
      </c>
      <c r="H80" s="18" t="s">
        <v>1674</v>
      </c>
      <c r="I80" s="18" t="s">
        <v>1675</v>
      </c>
      <c r="J80" s="18" t="s">
        <v>1676</v>
      </c>
      <c r="K80" s="18" t="s">
        <v>1677</v>
      </c>
      <c r="L80" s="114" t="s">
        <v>1678</v>
      </c>
      <c r="M80" s="40" t="s">
        <v>1659</v>
      </c>
      <c r="N80" s="40" t="s">
        <v>1430</v>
      </c>
      <c r="O80" s="112">
        <v>45779</v>
      </c>
      <c r="P80" s="35" t="s">
        <v>1660</v>
      </c>
      <c r="Q80" s="114" t="s">
        <v>1679</v>
      </c>
      <c r="R80" s="18"/>
      <c r="S80" s="18"/>
      <c r="T80" s="18"/>
      <c r="U80" s="18"/>
      <c r="V80" s="18"/>
      <c r="W80" s="18"/>
      <c r="X80" s="18"/>
      <c r="Y80" s="18"/>
      <c r="Z80" s="18"/>
    </row>
    <row r="81" customHeight="1" spans="1:26">
      <c r="A81" s="93" t="s">
        <v>425</v>
      </c>
      <c r="B81" s="98" t="s">
        <v>408</v>
      </c>
      <c r="C81" s="93">
        <v>22351162</v>
      </c>
      <c r="D81" s="93" t="s">
        <v>71</v>
      </c>
      <c r="E81" s="93"/>
      <c r="F81" s="93"/>
      <c r="G81" s="94" t="s">
        <v>1680</v>
      </c>
      <c r="H81" s="93" t="s">
        <v>1681</v>
      </c>
      <c r="I81" s="93">
        <v>2025</v>
      </c>
      <c r="J81" s="93" t="s">
        <v>1427</v>
      </c>
      <c r="K81" s="93" t="s">
        <v>1682</v>
      </c>
      <c r="L81" s="115" t="s">
        <v>1466</v>
      </c>
      <c r="M81" s="93"/>
      <c r="N81" s="93"/>
      <c r="O81" s="93"/>
      <c r="P81" s="93"/>
      <c r="Q81" s="93"/>
      <c r="R81" s="93"/>
      <c r="S81" s="93"/>
      <c r="T81" s="93"/>
      <c r="U81" s="93"/>
      <c r="V81" s="93"/>
      <c r="W81" s="93"/>
      <c r="X81" s="93"/>
      <c r="Y81" s="93"/>
      <c r="Z81" s="93"/>
    </row>
    <row r="82" customHeight="1" spans="1:26">
      <c r="A82" s="93" t="s">
        <v>415</v>
      </c>
      <c r="B82" s="99"/>
      <c r="C82" s="93">
        <v>22351122</v>
      </c>
      <c r="D82" s="93" t="s">
        <v>48</v>
      </c>
      <c r="E82" s="93"/>
      <c r="F82" s="93"/>
      <c r="G82" s="93" t="s">
        <v>1683</v>
      </c>
      <c r="H82" s="93" t="s">
        <v>1684</v>
      </c>
      <c r="I82" s="111">
        <v>45730</v>
      </c>
      <c r="J82" s="93" t="s">
        <v>1685</v>
      </c>
      <c r="K82" s="93" t="s">
        <v>1686</v>
      </c>
      <c r="L82" s="115" t="s">
        <v>1574</v>
      </c>
      <c r="M82" s="93"/>
      <c r="N82" s="93"/>
      <c r="O82" s="93"/>
      <c r="P82" s="93"/>
      <c r="Q82" s="93"/>
      <c r="R82" s="93"/>
      <c r="S82" s="93"/>
      <c r="T82" s="93"/>
      <c r="U82" s="93"/>
      <c r="V82" s="93"/>
      <c r="W82" s="93"/>
      <c r="X82" s="93"/>
      <c r="Y82" s="93"/>
      <c r="Z82" s="93"/>
    </row>
    <row r="83" customHeight="1" spans="1:26">
      <c r="A83" s="93" t="s">
        <v>412</v>
      </c>
      <c r="B83" s="99"/>
      <c r="C83" s="93">
        <v>22351224</v>
      </c>
      <c r="D83" s="93" t="s">
        <v>48</v>
      </c>
      <c r="E83" s="93"/>
      <c r="F83" s="93"/>
      <c r="G83" s="93" t="s">
        <v>1687</v>
      </c>
      <c r="H83" s="93"/>
      <c r="I83" s="93" t="s">
        <v>1688</v>
      </c>
      <c r="J83" s="93" t="s">
        <v>1427</v>
      </c>
      <c r="K83" s="93" t="s">
        <v>1689</v>
      </c>
      <c r="L83" s="93" t="s">
        <v>1690</v>
      </c>
      <c r="M83" s="93" t="s">
        <v>993</v>
      </c>
      <c r="N83" s="93"/>
      <c r="O83" s="93"/>
      <c r="P83" s="93"/>
      <c r="Q83" s="93"/>
      <c r="R83" s="93"/>
      <c r="S83" s="93"/>
      <c r="T83" s="93"/>
      <c r="U83" s="93"/>
      <c r="V83" s="93"/>
      <c r="W83" s="93"/>
      <c r="X83" s="93"/>
      <c r="Y83" s="93"/>
      <c r="Z83" s="93"/>
    </row>
    <row r="84" customHeight="1" spans="1:26">
      <c r="A84" s="81" t="s">
        <v>409</v>
      </c>
      <c r="B84" s="99"/>
      <c r="C84" s="18">
        <v>22351132</v>
      </c>
      <c r="D84" s="81" t="s">
        <v>71</v>
      </c>
      <c r="E84" s="18"/>
      <c r="F84" s="18"/>
      <c r="G84" s="18" t="s">
        <v>1691</v>
      </c>
      <c r="H84" s="18" t="s">
        <v>1692</v>
      </c>
      <c r="I84" s="65">
        <v>45716</v>
      </c>
      <c r="J84" s="18" t="s">
        <v>1360</v>
      </c>
      <c r="K84" s="18" t="s">
        <v>1693</v>
      </c>
      <c r="L84" s="18" t="s">
        <v>1694</v>
      </c>
      <c r="M84" s="18"/>
      <c r="N84" s="18"/>
      <c r="O84" s="18"/>
      <c r="P84" s="18"/>
      <c r="Q84" s="18"/>
      <c r="R84" s="18"/>
      <c r="S84" s="18"/>
      <c r="T84" s="18"/>
      <c r="U84" s="18"/>
      <c r="V84" s="18"/>
      <c r="W84" s="18"/>
      <c r="X84" s="18"/>
      <c r="Y84" s="18"/>
      <c r="Z84" s="18"/>
    </row>
    <row r="85" customHeight="1" spans="1:26">
      <c r="A85" s="81" t="s">
        <v>409</v>
      </c>
      <c r="B85" s="99"/>
      <c r="C85" s="18">
        <v>22351132</v>
      </c>
      <c r="D85" s="81" t="s">
        <v>71</v>
      </c>
      <c r="E85" s="18"/>
      <c r="F85" s="18"/>
      <c r="G85" s="18" t="s">
        <v>1695</v>
      </c>
      <c r="H85" s="18" t="s">
        <v>1696</v>
      </c>
      <c r="I85" s="65">
        <v>45739</v>
      </c>
      <c r="J85" s="18" t="s">
        <v>1592</v>
      </c>
      <c r="K85" s="18" t="s">
        <v>1697</v>
      </c>
      <c r="L85" s="18" t="s">
        <v>1698</v>
      </c>
      <c r="M85" s="18"/>
      <c r="N85" s="18"/>
      <c r="O85" s="18"/>
      <c r="P85" s="18"/>
      <c r="Q85" s="18"/>
      <c r="R85" s="18"/>
      <c r="S85" s="18"/>
      <c r="T85" s="18"/>
      <c r="U85" s="18"/>
      <c r="V85" s="18"/>
      <c r="W85" s="18"/>
      <c r="X85" s="18"/>
      <c r="Y85" s="18"/>
      <c r="Z85" s="18"/>
    </row>
    <row r="86" customHeight="1" spans="1:26">
      <c r="A86" s="81" t="s">
        <v>409</v>
      </c>
      <c r="B86" s="99"/>
      <c r="C86" s="18">
        <v>22351132</v>
      </c>
      <c r="D86" s="81" t="s">
        <v>71</v>
      </c>
      <c r="E86" s="18"/>
      <c r="F86" s="18"/>
      <c r="G86" s="18" t="s">
        <v>1699</v>
      </c>
      <c r="H86" s="18" t="s">
        <v>1696</v>
      </c>
      <c r="I86" s="65">
        <v>45739</v>
      </c>
      <c r="J86" s="18" t="s">
        <v>1592</v>
      </c>
      <c r="K86" s="18" t="s">
        <v>1700</v>
      </c>
      <c r="L86" s="18" t="s">
        <v>1701</v>
      </c>
      <c r="M86" s="18"/>
      <c r="N86" s="18"/>
      <c r="O86" s="18"/>
      <c r="P86" s="18"/>
      <c r="Q86" s="18"/>
      <c r="R86" s="18"/>
      <c r="S86" s="18"/>
      <c r="T86" s="18"/>
      <c r="U86" s="18"/>
      <c r="V86" s="18"/>
      <c r="W86" s="18"/>
      <c r="X86" s="18"/>
      <c r="Y86" s="18"/>
      <c r="Z86" s="18"/>
    </row>
    <row r="87" customHeight="1" spans="1:26">
      <c r="A87" s="81" t="s">
        <v>409</v>
      </c>
      <c r="B87" s="99"/>
      <c r="C87" s="18">
        <v>22351132</v>
      </c>
      <c r="D87" s="81" t="s">
        <v>71</v>
      </c>
      <c r="E87" s="18"/>
      <c r="F87" s="18"/>
      <c r="G87" s="24" t="s">
        <v>1702</v>
      </c>
      <c r="H87" s="18"/>
      <c r="I87" s="65">
        <v>45614</v>
      </c>
      <c r="J87" s="18" t="s">
        <v>1676</v>
      </c>
      <c r="K87" s="18" t="s">
        <v>1703</v>
      </c>
      <c r="L87" s="115"/>
      <c r="M87" s="18"/>
      <c r="N87" s="18"/>
      <c r="O87" s="18"/>
      <c r="P87" s="18"/>
      <c r="Q87" s="18"/>
      <c r="R87" s="18"/>
      <c r="S87" s="18"/>
      <c r="T87" s="18"/>
      <c r="U87" s="18"/>
      <c r="V87" s="18"/>
      <c r="W87" s="18"/>
      <c r="X87" s="18"/>
      <c r="Y87" s="18"/>
      <c r="Z87" s="18"/>
    </row>
    <row r="88" customHeight="1" spans="1:26">
      <c r="A88" s="93" t="s">
        <v>419</v>
      </c>
      <c r="B88" s="99"/>
      <c r="C88" s="93">
        <v>22351035</v>
      </c>
      <c r="D88" s="93" t="s">
        <v>71</v>
      </c>
      <c r="E88" s="93"/>
      <c r="F88" s="93"/>
      <c r="G88" s="93" t="s">
        <v>1704</v>
      </c>
      <c r="H88" s="93" t="s">
        <v>1705</v>
      </c>
      <c r="I88" s="111">
        <v>45882</v>
      </c>
      <c r="J88" s="93" t="s">
        <v>1427</v>
      </c>
      <c r="K88" s="93" t="s">
        <v>1706</v>
      </c>
      <c r="L88" s="115" t="s">
        <v>1466</v>
      </c>
      <c r="M88" s="18"/>
      <c r="N88" s="18"/>
      <c r="O88" s="18"/>
      <c r="P88" s="18"/>
      <c r="Q88" s="18"/>
      <c r="R88" s="18"/>
      <c r="S88" s="18"/>
      <c r="T88" s="18"/>
      <c r="U88" s="18"/>
      <c r="V88" s="18"/>
      <c r="W88" s="18"/>
      <c r="X88" s="18"/>
      <c r="Y88" s="18"/>
      <c r="Z88" s="18"/>
    </row>
    <row r="89" customHeight="1" spans="1:26">
      <c r="A89" s="81" t="s">
        <v>435</v>
      </c>
      <c r="B89" s="99"/>
      <c r="C89" s="18">
        <v>22351187</v>
      </c>
      <c r="D89" s="81" t="s">
        <v>71</v>
      </c>
      <c r="E89" s="18"/>
      <c r="F89" s="18"/>
      <c r="G89" s="18" t="s">
        <v>1707</v>
      </c>
      <c r="H89" s="18" t="s">
        <v>1708</v>
      </c>
      <c r="I89" s="65">
        <v>45838</v>
      </c>
      <c r="J89" s="18" t="s">
        <v>1474</v>
      </c>
      <c r="K89" s="18" t="s">
        <v>1709</v>
      </c>
      <c r="L89" s="115" t="s">
        <v>1491</v>
      </c>
      <c r="M89" s="18"/>
      <c r="N89" s="18"/>
      <c r="O89" s="18"/>
      <c r="P89" s="18"/>
      <c r="Q89" s="18"/>
      <c r="R89" s="18"/>
      <c r="S89" s="18"/>
      <c r="T89" s="18"/>
      <c r="U89" s="18"/>
      <c r="V89" s="18"/>
      <c r="W89" s="18"/>
      <c r="X89" s="18"/>
      <c r="Y89" s="18"/>
      <c r="Z89" s="18"/>
    </row>
    <row r="90" customHeight="1" spans="1:26">
      <c r="A90" s="93" t="s">
        <v>444</v>
      </c>
      <c r="B90" s="99"/>
      <c r="C90" s="18">
        <v>22351218</v>
      </c>
      <c r="D90" s="81" t="s">
        <v>48</v>
      </c>
      <c r="E90" s="18"/>
      <c r="F90" s="18"/>
      <c r="G90" s="18" t="s">
        <v>1710</v>
      </c>
      <c r="H90" s="18" t="s">
        <v>1711</v>
      </c>
      <c r="I90" s="65">
        <v>45911</v>
      </c>
      <c r="J90" s="18" t="s">
        <v>1676</v>
      </c>
      <c r="K90" s="18" t="s">
        <v>1712</v>
      </c>
      <c r="L90" s="115" t="s">
        <v>1471</v>
      </c>
      <c r="M90" s="18"/>
      <c r="N90" s="18"/>
      <c r="O90" s="18"/>
      <c r="P90" s="18"/>
      <c r="Q90" s="18"/>
      <c r="R90" s="18"/>
      <c r="S90" s="18"/>
      <c r="T90" s="18"/>
      <c r="U90" s="18"/>
      <c r="V90" s="18"/>
      <c r="W90" s="18"/>
      <c r="X90" s="18"/>
      <c r="Y90" s="18"/>
      <c r="Z90" s="18"/>
    </row>
    <row r="91" customHeight="1" spans="1:26">
      <c r="A91" s="81" t="s">
        <v>430</v>
      </c>
      <c r="B91" s="99"/>
      <c r="C91" s="18">
        <v>22351220</v>
      </c>
      <c r="D91" s="93" t="s">
        <v>71</v>
      </c>
      <c r="E91" s="18"/>
      <c r="F91" s="18"/>
      <c r="G91" s="18" t="s">
        <v>1713</v>
      </c>
      <c r="H91" s="18" t="s">
        <v>1714</v>
      </c>
      <c r="I91" s="65">
        <v>45713</v>
      </c>
      <c r="J91" s="18" t="s">
        <v>1715</v>
      </c>
      <c r="K91" s="18" t="s">
        <v>1716</v>
      </c>
      <c r="L91" s="115" t="s">
        <v>1717</v>
      </c>
      <c r="M91" s="18"/>
      <c r="N91" s="18"/>
      <c r="O91" s="18"/>
      <c r="P91" s="18"/>
      <c r="Q91" s="18"/>
      <c r="R91" s="18"/>
      <c r="S91" s="18"/>
      <c r="T91" s="18"/>
      <c r="U91" s="18"/>
      <c r="V91" s="18"/>
      <c r="W91" s="18"/>
      <c r="X91" s="18"/>
      <c r="Y91" s="18"/>
      <c r="Z91" s="18"/>
    </row>
    <row r="92" customHeight="1" spans="1:26">
      <c r="A92" s="81" t="s">
        <v>439</v>
      </c>
      <c r="B92" s="99"/>
      <c r="C92" s="18">
        <v>22351086</v>
      </c>
      <c r="D92" s="81" t="s">
        <v>78</v>
      </c>
      <c r="E92" s="18"/>
      <c r="F92" s="18"/>
      <c r="G92" s="18"/>
      <c r="H92" s="18"/>
      <c r="I92" s="65"/>
      <c r="J92" s="18"/>
      <c r="K92" s="18"/>
      <c r="L92" s="115"/>
      <c r="M92" s="18" t="s">
        <v>1718</v>
      </c>
      <c r="N92" s="18" t="s">
        <v>1430</v>
      </c>
      <c r="O92" s="18" t="s">
        <v>1719</v>
      </c>
      <c r="P92" s="18" t="s">
        <v>1720</v>
      </c>
      <c r="Q92" s="18" t="s">
        <v>1721</v>
      </c>
      <c r="R92" s="18"/>
      <c r="S92" s="18"/>
      <c r="T92" s="18"/>
      <c r="U92" s="18"/>
      <c r="V92" s="18"/>
      <c r="W92" s="18"/>
      <c r="X92" s="18"/>
      <c r="Y92" s="18" t="s">
        <v>1722</v>
      </c>
      <c r="Z92" s="18" t="s">
        <v>1723</v>
      </c>
    </row>
    <row r="93" customHeight="1" spans="1:26">
      <c r="A93" s="81" t="s">
        <v>424</v>
      </c>
      <c r="B93" s="99"/>
      <c r="C93" s="18">
        <v>22351186</v>
      </c>
      <c r="D93" s="81" t="s">
        <v>71</v>
      </c>
      <c r="E93" s="18"/>
      <c r="F93" s="18"/>
      <c r="G93" s="18" t="s">
        <v>1724</v>
      </c>
      <c r="H93" s="18" t="s">
        <v>1725</v>
      </c>
      <c r="I93" s="65">
        <v>45739</v>
      </c>
      <c r="J93" s="18" t="s">
        <v>1474</v>
      </c>
      <c r="K93" s="18" t="s">
        <v>1726</v>
      </c>
      <c r="L93" s="18" t="s">
        <v>1727</v>
      </c>
      <c r="M93" s="18"/>
      <c r="N93" s="18"/>
      <c r="O93" s="18"/>
      <c r="P93" s="18"/>
      <c r="Q93" s="18"/>
      <c r="R93" s="18"/>
      <c r="S93" s="18"/>
      <c r="T93" s="18"/>
      <c r="U93" s="18"/>
      <c r="V93" s="18"/>
      <c r="W93" s="18"/>
      <c r="X93" s="18"/>
      <c r="Y93" s="18"/>
      <c r="Z93" s="18"/>
    </row>
    <row r="94" customHeight="1" spans="1:26">
      <c r="A94" s="81" t="s">
        <v>424</v>
      </c>
      <c r="B94" s="99"/>
      <c r="C94" s="18">
        <v>22351186</v>
      </c>
      <c r="D94" s="81" t="s">
        <v>71</v>
      </c>
      <c r="E94" s="18"/>
      <c r="F94" s="18"/>
      <c r="G94" s="18" t="s">
        <v>1728</v>
      </c>
      <c r="H94" s="18" t="s">
        <v>1729</v>
      </c>
      <c r="I94" s="65">
        <v>45870</v>
      </c>
      <c r="J94" s="18" t="s">
        <v>1474</v>
      </c>
      <c r="K94" s="18" t="s">
        <v>1730</v>
      </c>
      <c r="L94" s="18" t="s">
        <v>1731</v>
      </c>
      <c r="M94" s="18"/>
      <c r="N94" s="18"/>
      <c r="O94" s="18"/>
      <c r="P94" s="18"/>
      <c r="Q94" s="18"/>
      <c r="R94" s="18"/>
      <c r="S94" s="18"/>
      <c r="T94" s="18"/>
      <c r="U94" s="18"/>
      <c r="V94" s="18"/>
      <c r="W94" s="18"/>
      <c r="X94" s="18"/>
      <c r="Y94" s="18"/>
      <c r="Z94" s="18"/>
    </row>
    <row r="95" customHeight="1" spans="1:26">
      <c r="A95" s="81" t="s">
        <v>442</v>
      </c>
      <c r="B95" s="99"/>
      <c r="C95" s="18">
        <v>22351103</v>
      </c>
      <c r="D95" s="81" t="s">
        <v>78</v>
      </c>
      <c r="E95" s="18"/>
      <c r="F95" s="18"/>
      <c r="G95" s="18" t="s">
        <v>1707</v>
      </c>
      <c r="H95" s="18" t="s">
        <v>1708</v>
      </c>
      <c r="I95" s="65">
        <v>45838</v>
      </c>
      <c r="J95" s="18" t="s">
        <v>1474</v>
      </c>
      <c r="K95" s="18" t="s">
        <v>1709</v>
      </c>
      <c r="L95" s="115" t="s">
        <v>1476</v>
      </c>
      <c r="M95" s="18"/>
      <c r="N95" s="18"/>
      <c r="O95" s="18"/>
      <c r="P95" s="18"/>
      <c r="Q95" s="18"/>
      <c r="R95" s="18"/>
      <c r="S95" s="18"/>
      <c r="T95" s="18"/>
      <c r="U95" s="18"/>
      <c r="V95" s="18"/>
      <c r="W95" s="18"/>
      <c r="X95" s="18"/>
      <c r="Y95" s="18"/>
      <c r="Z95" s="18"/>
    </row>
    <row r="96" customHeight="1" spans="1:26">
      <c r="A96" s="81" t="s">
        <v>410</v>
      </c>
      <c r="B96" s="99"/>
      <c r="C96" s="18">
        <v>22351254</v>
      </c>
      <c r="D96" s="81" t="s">
        <v>78</v>
      </c>
      <c r="E96" s="18"/>
      <c r="F96" s="18"/>
      <c r="G96" s="24" t="s">
        <v>1732</v>
      </c>
      <c r="H96" s="24" t="s">
        <v>1733</v>
      </c>
      <c r="I96" s="24" t="s">
        <v>1734</v>
      </c>
      <c r="J96" s="93" t="s">
        <v>1735</v>
      </c>
      <c r="K96" s="24" t="s">
        <v>1736</v>
      </c>
      <c r="L96" s="116" t="s">
        <v>1737</v>
      </c>
      <c r="M96" s="18"/>
      <c r="N96" s="18"/>
      <c r="O96" s="18"/>
      <c r="P96" s="18"/>
      <c r="Q96" s="18"/>
      <c r="R96" s="18"/>
      <c r="S96" s="18"/>
      <c r="T96" s="18"/>
      <c r="U96" s="18"/>
      <c r="V96" s="18"/>
      <c r="W96" s="18"/>
      <c r="X96" s="18"/>
      <c r="Y96" s="18"/>
      <c r="Z96" s="18"/>
    </row>
    <row r="97" customHeight="1" spans="1:26">
      <c r="A97" s="100" t="s">
        <v>456</v>
      </c>
      <c r="B97" s="101" t="s">
        <v>1738</v>
      </c>
      <c r="C97" s="102">
        <v>22351179</v>
      </c>
      <c r="D97" s="81" t="s">
        <v>71</v>
      </c>
      <c r="E97" s="103" t="s">
        <v>458</v>
      </c>
      <c r="F97" s="103" t="s">
        <v>458</v>
      </c>
      <c r="G97" s="24" t="s">
        <v>1739</v>
      </c>
      <c r="H97" s="24" t="s">
        <v>1740</v>
      </c>
      <c r="I97" s="117" t="s">
        <v>1741</v>
      </c>
      <c r="J97" s="18" t="s">
        <v>1360</v>
      </c>
      <c r="K97" s="18" t="s">
        <v>1742</v>
      </c>
      <c r="L97" s="118" t="s">
        <v>1743</v>
      </c>
      <c r="M97" s="18"/>
      <c r="N97" s="18"/>
      <c r="O97" s="18"/>
      <c r="P97" s="18"/>
      <c r="Q97" s="18"/>
      <c r="R97" s="18"/>
      <c r="S97" s="18"/>
      <c r="T97" s="18"/>
      <c r="U97" s="18"/>
      <c r="V97" s="18"/>
      <c r="W97" s="18"/>
      <c r="X97" s="18"/>
      <c r="Y97" s="18"/>
      <c r="Z97" s="18"/>
    </row>
    <row r="98" customHeight="1" spans="1:26">
      <c r="A98" s="100" t="s">
        <v>461</v>
      </c>
      <c r="B98" s="101"/>
      <c r="C98" s="102">
        <v>22351310</v>
      </c>
      <c r="D98" s="81" t="s">
        <v>71</v>
      </c>
      <c r="E98" s="103" t="s">
        <v>458</v>
      </c>
      <c r="F98" s="103" t="s">
        <v>458</v>
      </c>
      <c r="G98" s="24" t="s">
        <v>1744</v>
      </c>
      <c r="H98" s="24" t="s">
        <v>1745</v>
      </c>
      <c r="I98" s="117" t="s">
        <v>1746</v>
      </c>
      <c r="J98" s="18" t="s">
        <v>1360</v>
      </c>
      <c r="K98" s="18" t="s">
        <v>1747</v>
      </c>
      <c r="L98" s="118" t="s">
        <v>1748</v>
      </c>
      <c r="M98" s="18"/>
      <c r="N98" s="18"/>
      <c r="O98" s="18"/>
      <c r="P98" s="18"/>
      <c r="Q98" s="18"/>
      <c r="R98" s="18"/>
      <c r="S98" s="18"/>
      <c r="T98" s="18"/>
      <c r="U98" s="18"/>
      <c r="V98" s="18"/>
      <c r="W98" s="18"/>
      <c r="X98" s="18"/>
      <c r="Y98" s="18"/>
      <c r="Z98" s="18"/>
    </row>
    <row r="99" customHeight="1" spans="1:26">
      <c r="A99" s="100" t="s">
        <v>461</v>
      </c>
      <c r="B99" s="101"/>
      <c r="C99" s="102">
        <v>22351310</v>
      </c>
      <c r="D99" s="81" t="s">
        <v>71</v>
      </c>
      <c r="E99" s="103" t="s">
        <v>458</v>
      </c>
      <c r="F99" s="103" t="s">
        <v>458</v>
      </c>
      <c r="G99" s="24" t="s">
        <v>1749</v>
      </c>
      <c r="H99" s="24" t="s">
        <v>1750</v>
      </c>
      <c r="I99" s="117" t="s">
        <v>1751</v>
      </c>
      <c r="J99" s="18" t="s">
        <v>1360</v>
      </c>
      <c r="K99" s="18" t="s">
        <v>1752</v>
      </c>
      <c r="L99" s="118" t="s">
        <v>1753</v>
      </c>
      <c r="M99" s="18"/>
      <c r="N99" s="18"/>
      <c r="O99" s="18"/>
      <c r="P99" s="18"/>
      <c r="Q99" s="18"/>
      <c r="R99" s="18"/>
      <c r="S99" s="18"/>
      <c r="T99" s="18"/>
      <c r="U99" s="18"/>
      <c r="V99" s="18"/>
      <c r="W99" s="18"/>
      <c r="X99" s="18"/>
      <c r="Y99" s="18"/>
      <c r="Z99" s="18"/>
    </row>
    <row r="100" customHeight="1" spans="1:26">
      <c r="A100" s="100" t="s">
        <v>461</v>
      </c>
      <c r="B100" s="101"/>
      <c r="C100" s="102">
        <v>22351310</v>
      </c>
      <c r="D100" s="81" t="s">
        <v>71</v>
      </c>
      <c r="E100" s="103" t="s">
        <v>458</v>
      </c>
      <c r="F100" s="103" t="s">
        <v>458</v>
      </c>
      <c r="G100" s="24" t="s">
        <v>1754</v>
      </c>
      <c r="H100" s="24" t="s">
        <v>1705</v>
      </c>
      <c r="I100" s="117" t="s">
        <v>1755</v>
      </c>
      <c r="J100" s="18" t="s">
        <v>1360</v>
      </c>
      <c r="K100" s="18" t="s">
        <v>1756</v>
      </c>
      <c r="L100" s="118" t="s">
        <v>1753</v>
      </c>
      <c r="M100" s="18"/>
      <c r="N100" s="18"/>
      <c r="O100" s="18"/>
      <c r="P100" s="18"/>
      <c r="Q100" s="18"/>
      <c r="R100" s="18"/>
      <c r="S100" s="18"/>
      <c r="T100" s="18"/>
      <c r="U100" s="18"/>
      <c r="V100" s="18"/>
      <c r="W100" s="18"/>
      <c r="X100" s="18"/>
      <c r="Y100" s="18"/>
      <c r="Z100" s="18"/>
    </row>
    <row r="101" customHeight="1" spans="1:26">
      <c r="A101" s="100" t="s">
        <v>464</v>
      </c>
      <c r="B101" s="101"/>
      <c r="C101" s="102">
        <v>22351167</v>
      </c>
      <c r="D101" s="81" t="s">
        <v>71</v>
      </c>
      <c r="E101" s="103" t="s">
        <v>458</v>
      </c>
      <c r="F101" s="103" t="s">
        <v>458</v>
      </c>
      <c r="G101" s="24" t="s">
        <v>1757</v>
      </c>
      <c r="H101" s="24" t="s">
        <v>1740</v>
      </c>
      <c r="I101" s="117" t="s">
        <v>1741</v>
      </c>
      <c r="J101" s="18" t="s">
        <v>1360</v>
      </c>
      <c r="K101" s="18" t="s">
        <v>1758</v>
      </c>
      <c r="L101" s="118" t="s">
        <v>1759</v>
      </c>
      <c r="M101" s="18"/>
      <c r="N101" s="18"/>
      <c r="O101" s="18"/>
      <c r="P101" s="18"/>
      <c r="Q101" s="18"/>
      <c r="R101" s="18"/>
      <c r="S101" s="18"/>
      <c r="T101" s="18"/>
      <c r="U101" s="18"/>
      <c r="V101" s="18"/>
      <c r="W101" s="18"/>
      <c r="X101" s="18"/>
      <c r="Y101" s="18"/>
      <c r="Z101" s="18"/>
    </row>
    <row r="102" customHeight="1" spans="1:26">
      <c r="A102" s="100" t="s">
        <v>464</v>
      </c>
      <c r="B102" s="101"/>
      <c r="C102" s="102">
        <v>22351167</v>
      </c>
      <c r="D102" s="81" t="s">
        <v>71</v>
      </c>
      <c r="E102" s="103" t="s">
        <v>458</v>
      </c>
      <c r="F102" s="103" t="s">
        <v>458</v>
      </c>
      <c r="G102" s="24" t="s">
        <v>1760</v>
      </c>
      <c r="H102" s="24" t="s">
        <v>1761</v>
      </c>
      <c r="I102" s="117" t="s">
        <v>1762</v>
      </c>
      <c r="J102" s="18" t="s">
        <v>1763</v>
      </c>
      <c r="K102" s="18" t="s">
        <v>1764</v>
      </c>
      <c r="L102" s="118" t="s">
        <v>1765</v>
      </c>
      <c r="M102" s="18"/>
      <c r="N102" s="18"/>
      <c r="O102" s="18"/>
      <c r="P102" s="18"/>
      <c r="Q102" s="18"/>
      <c r="R102" s="18"/>
      <c r="S102" s="18"/>
      <c r="T102" s="18"/>
      <c r="U102" s="18"/>
      <c r="V102" s="18"/>
      <c r="W102" s="18"/>
      <c r="X102" s="18"/>
      <c r="Y102" s="18"/>
      <c r="Z102" s="18"/>
    </row>
    <row r="103" customHeight="1" spans="1:26">
      <c r="A103" s="100" t="s">
        <v>464</v>
      </c>
      <c r="B103" s="101"/>
      <c r="C103" s="102">
        <v>22351167</v>
      </c>
      <c r="D103" s="81" t="s">
        <v>71</v>
      </c>
      <c r="E103" s="103" t="s">
        <v>458</v>
      </c>
      <c r="F103" s="103" t="s">
        <v>458</v>
      </c>
      <c r="G103" s="24" t="s">
        <v>1766</v>
      </c>
      <c r="H103" s="24" t="s">
        <v>1767</v>
      </c>
      <c r="I103" s="117" t="s">
        <v>1768</v>
      </c>
      <c r="J103" s="18" t="s">
        <v>1769</v>
      </c>
      <c r="K103" s="24" t="s">
        <v>1770</v>
      </c>
      <c r="L103" s="118" t="s">
        <v>1771</v>
      </c>
      <c r="M103" s="18"/>
      <c r="N103" s="18"/>
      <c r="O103" s="18"/>
      <c r="P103" s="18"/>
      <c r="Q103" s="18"/>
      <c r="R103" s="18"/>
      <c r="S103" s="18"/>
      <c r="T103" s="18"/>
      <c r="U103" s="18"/>
      <c r="V103" s="18"/>
      <c r="W103" s="18"/>
      <c r="X103" s="18"/>
      <c r="Y103" s="18"/>
      <c r="Z103" s="18"/>
    </row>
    <row r="104" customHeight="1" spans="1:26">
      <c r="A104" s="100" t="s">
        <v>467</v>
      </c>
      <c r="B104" s="101"/>
      <c r="C104" s="102">
        <v>22351119</v>
      </c>
      <c r="D104" s="81" t="s">
        <v>71</v>
      </c>
      <c r="E104" s="103" t="s">
        <v>458</v>
      </c>
      <c r="F104" s="104" t="s">
        <v>458</v>
      </c>
      <c r="G104" s="18" t="s">
        <v>1772</v>
      </c>
      <c r="H104" s="24" t="s">
        <v>1773</v>
      </c>
      <c r="I104" s="117" t="s">
        <v>1774</v>
      </c>
      <c r="J104" s="18" t="s">
        <v>1360</v>
      </c>
      <c r="K104" s="18" t="s">
        <v>1775</v>
      </c>
      <c r="L104" s="118" t="s">
        <v>1776</v>
      </c>
      <c r="M104" s="18"/>
      <c r="N104" s="18"/>
      <c r="O104" s="18"/>
      <c r="P104" s="18"/>
      <c r="Q104" s="18"/>
      <c r="R104" s="18"/>
      <c r="S104" s="18"/>
      <c r="T104" s="18"/>
      <c r="U104" s="18"/>
      <c r="V104" s="18"/>
      <c r="W104" s="18"/>
      <c r="X104" s="18"/>
      <c r="Y104" s="18"/>
      <c r="Z104" s="18"/>
    </row>
    <row r="105" customHeight="1" spans="1:26">
      <c r="A105" s="100" t="s">
        <v>470</v>
      </c>
      <c r="B105" s="101"/>
      <c r="C105" s="102">
        <v>22351090</v>
      </c>
      <c r="D105" s="81" t="s">
        <v>71</v>
      </c>
      <c r="E105" s="103" t="s">
        <v>458</v>
      </c>
      <c r="F105" s="104" t="s">
        <v>458</v>
      </c>
      <c r="G105" s="24" t="s">
        <v>1777</v>
      </c>
      <c r="H105" s="24" t="s">
        <v>1750</v>
      </c>
      <c r="I105" s="117" t="s">
        <v>1751</v>
      </c>
      <c r="J105" s="18" t="s">
        <v>1360</v>
      </c>
      <c r="K105" s="18" t="s">
        <v>1778</v>
      </c>
      <c r="L105" s="118" t="s">
        <v>1779</v>
      </c>
      <c r="M105" s="18"/>
      <c r="N105" s="18"/>
      <c r="O105" s="18"/>
      <c r="P105" s="18"/>
      <c r="Q105" s="18"/>
      <c r="R105" s="18"/>
      <c r="S105" s="18"/>
      <c r="T105" s="18"/>
      <c r="U105" s="18"/>
      <c r="V105" s="18"/>
      <c r="W105" s="18"/>
      <c r="X105" s="18"/>
      <c r="Y105" s="18"/>
      <c r="Z105" s="18"/>
    </row>
    <row r="106" customHeight="1" spans="1:26">
      <c r="A106" s="100" t="s">
        <v>478</v>
      </c>
      <c r="B106" s="101"/>
      <c r="C106" s="102">
        <v>22351280</v>
      </c>
      <c r="D106" s="81" t="s">
        <v>71</v>
      </c>
      <c r="E106" s="103" t="s">
        <v>458</v>
      </c>
      <c r="F106" s="104" t="s">
        <v>458</v>
      </c>
      <c r="G106" s="24" t="s">
        <v>1780</v>
      </c>
      <c r="H106" s="24" t="s">
        <v>1781</v>
      </c>
      <c r="I106" s="117" t="s">
        <v>1782</v>
      </c>
      <c r="J106" s="18" t="s">
        <v>1783</v>
      </c>
      <c r="K106" s="18" t="s">
        <v>1784</v>
      </c>
      <c r="L106" s="118" t="s">
        <v>1785</v>
      </c>
      <c r="M106" s="18"/>
      <c r="N106" s="18"/>
      <c r="O106" s="18"/>
      <c r="P106" s="18"/>
      <c r="Q106" s="18"/>
      <c r="R106" s="18"/>
      <c r="S106" s="18"/>
      <c r="T106" s="18"/>
      <c r="U106" s="18"/>
      <c r="V106" s="18"/>
      <c r="W106" s="18"/>
      <c r="X106" s="18"/>
      <c r="Y106" s="18"/>
      <c r="Z106" s="18"/>
    </row>
    <row r="107" customHeight="1" spans="1:26">
      <c r="A107" s="100" t="s">
        <v>478</v>
      </c>
      <c r="B107" s="101"/>
      <c r="C107" s="102">
        <v>22351280</v>
      </c>
      <c r="D107" s="81" t="s">
        <v>71</v>
      </c>
      <c r="E107" s="103" t="s">
        <v>458</v>
      </c>
      <c r="F107" s="104" t="s">
        <v>458</v>
      </c>
      <c r="G107" s="24" t="s">
        <v>1786</v>
      </c>
      <c r="H107" s="24" t="s">
        <v>1787</v>
      </c>
      <c r="I107" s="117" t="s">
        <v>1788</v>
      </c>
      <c r="J107" s="18" t="s">
        <v>1769</v>
      </c>
      <c r="K107" s="18" t="s">
        <v>1789</v>
      </c>
      <c r="L107" s="118" t="s">
        <v>1790</v>
      </c>
      <c r="M107" s="18"/>
      <c r="N107" s="18"/>
      <c r="O107" s="18"/>
      <c r="P107" s="18"/>
      <c r="Q107" s="18"/>
      <c r="R107" s="18"/>
      <c r="S107" s="18"/>
      <c r="T107" s="18"/>
      <c r="U107" s="18"/>
      <c r="V107" s="18"/>
      <c r="W107" s="18"/>
      <c r="X107" s="18"/>
      <c r="Y107" s="18"/>
      <c r="Z107" s="18"/>
    </row>
    <row r="108" customHeight="1" spans="1:26">
      <c r="A108" s="100" t="s">
        <v>481</v>
      </c>
      <c r="B108" s="101"/>
      <c r="C108" s="102">
        <v>22351333</v>
      </c>
      <c r="D108" s="81" t="s">
        <v>78</v>
      </c>
      <c r="E108" s="103" t="s">
        <v>458</v>
      </c>
      <c r="F108" s="104" t="s">
        <v>458</v>
      </c>
      <c r="G108" s="24" t="s">
        <v>1791</v>
      </c>
      <c r="H108" s="24" t="s">
        <v>1591</v>
      </c>
      <c r="I108" s="117" t="s">
        <v>1792</v>
      </c>
      <c r="J108" s="18" t="s">
        <v>1793</v>
      </c>
      <c r="K108" s="18" t="s">
        <v>1794</v>
      </c>
      <c r="L108" s="118" t="s">
        <v>1795</v>
      </c>
      <c r="M108" s="18"/>
      <c r="N108" s="18"/>
      <c r="O108" s="18"/>
      <c r="P108" s="18"/>
      <c r="Q108" s="18"/>
      <c r="R108" s="18"/>
      <c r="S108" s="18"/>
      <c r="T108" s="18"/>
      <c r="U108" s="18"/>
      <c r="V108" s="18"/>
      <c r="W108" s="18"/>
      <c r="X108" s="18"/>
      <c r="Y108" s="18"/>
      <c r="Z108" s="18"/>
    </row>
    <row r="109" customHeight="1" spans="1:26">
      <c r="A109" s="100" t="s">
        <v>483</v>
      </c>
      <c r="B109" s="101"/>
      <c r="C109" s="102">
        <v>22351040</v>
      </c>
      <c r="D109" s="81" t="s">
        <v>71</v>
      </c>
      <c r="E109" s="103" t="s">
        <v>458</v>
      </c>
      <c r="F109" s="104" t="s">
        <v>458</v>
      </c>
      <c r="G109" s="24" t="s">
        <v>1796</v>
      </c>
      <c r="H109" s="24" t="s">
        <v>1797</v>
      </c>
      <c r="I109" s="117" t="s">
        <v>1798</v>
      </c>
      <c r="J109" s="18" t="s">
        <v>1769</v>
      </c>
      <c r="K109" s="24" t="s">
        <v>1799</v>
      </c>
      <c r="L109" s="118" t="s">
        <v>1776</v>
      </c>
      <c r="M109" s="18"/>
      <c r="N109" s="18"/>
      <c r="O109" s="119"/>
      <c r="P109" s="18"/>
      <c r="Q109" s="18"/>
      <c r="R109" s="18"/>
      <c r="S109" s="18"/>
      <c r="T109" s="18"/>
      <c r="U109" s="18"/>
      <c r="V109" s="18"/>
      <c r="W109" s="18"/>
      <c r="X109" s="18"/>
      <c r="Y109" s="18"/>
      <c r="Z109" s="18"/>
    </row>
    <row r="110" customHeight="1" spans="1:26">
      <c r="A110" s="100" t="s">
        <v>486</v>
      </c>
      <c r="B110" s="101"/>
      <c r="C110" s="102">
        <v>22351286</v>
      </c>
      <c r="D110" s="81" t="s">
        <v>71</v>
      </c>
      <c r="E110" s="103" t="s">
        <v>458</v>
      </c>
      <c r="F110" s="104" t="s">
        <v>458</v>
      </c>
      <c r="G110" s="24"/>
      <c r="H110" s="24"/>
      <c r="I110" s="117"/>
      <c r="J110" s="18"/>
      <c r="K110" s="18"/>
      <c r="L110" s="118"/>
      <c r="M110" s="18" t="s">
        <v>1800</v>
      </c>
      <c r="N110" s="18"/>
      <c r="O110" s="18" t="s">
        <v>1801</v>
      </c>
      <c r="P110" s="18"/>
      <c r="Q110" s="18" t="s">
        <v>1802</v>
      </c>
      <c r="R110" s="18" t="s">
        <v>1803</v>
      </c>
      <c r="S110" s="18"/>
      <c r="T110" s="18"/>
      <c r="U110" s="18"/>
      <c r="V110" s="18"/>
      <c r="W110" s="18"/>
      <c r="X110" s="18"/>
      <c r="Y110" s="18"/>
      <c r="Z110" s="18"/>
    </row>
    <row r="111" customHeight="1" spans="1:26">
      <c r="A111" s="100" t="s">
        <v>488</v>
      </c>
      <c r="B111" s="101"/>
      <c r="C111" s="102">
        <v>22351237</v>
      </c>
      <c r="D111" s="81" t="s">
        <v>71</v>
      </c>
      <c r="E111" s="103" t="s">
        <v>458</v>
      </c>
      <c r="F111" s="104" t="s">
        <v>458</v>
      </c>
      <c r="G111" s="24" t="s">
        <v>1804</v>
      </c>
      <c r="H111" s="24" t="s">
        <v>1805</v>
      </c>
      <c r="I111" s="117" t="s">
        <v>1806</v>
      </c>
      <c r="J111" s="18" t="s">
        <v>1588</v>
      </c>
      <c r="K111" s="18" t="s">
        <v>1807</v>
      </c>
      <c r="L111" s="118" t="s">
        <v>1808</v>
      </c>
      <c r="M111" s="18"/>
      <c r="N111" s="18"/>
      <c r="O111" s="18"/>
      <c r="P111" s="18"/>
      <c r="Q111" s="18"/>
      <c r="R111" s="18"/>
      <c r="S111" s="18"/>
      <c r="T111" s="18"/>
      <c r="U111" s="18"/>
      <c r="V111" s="18"/>
      <c r="W111" s="18"/>
      <c r="X111" s="18"/>
      <c r="Y111" s="18"/>
      <c r="Z111" s="18"/>
    </row>
    <row r="112" customHeight="1" spans="1:26">
      <c r="A112" s="100" t="s">
        <v>490</v>
      </c>
      <c r="B112" s="101"/>
      <c r="C112" s="102">
        <v>22351110</v>
      </c>
      <c r="D112" s="81" t="s">
        <v>71</v>
      </c>
      <c r="E112" s="103" t="s">
        <v>458</v>
      </c>
      <c r="F112" s="104" t="s">
        <v>458</v>
      </c>
      <c r="G112" s="24" t="s">
        <v>1786</v>
      </c>
      <c r="H112" s="24" t="s">
        <v>1787</v>
      </c>
      <c r="I112" s="117" t="s">
        <v>1788</v>
      </c>
      <c r="J112" s="18" t="s">
        <v>1769</v>
      </c>
      <c r="K112" s="18" t="s">
        <v>1789</v>
      </c>
      <c r="L112" s="118" t="s">
        <v>1809</v>
      </c>
      <c r="M112" s="18"/>
      <c r="N112" s="18"/>
      <c r="O112" s="18"/>
      <c r="P112" s="18"/>
      <c r="Q112" s="18"/>
      <c r="R112" s="18"/>
      <c r="S112" s="18"/>
      <c r="T112" s="18"/>
      <c r="U112" s="18"/>
      <c r="V112" s="18"/>
      <c r="W112" s="18"/>
      <c r="X112" s="18"/>
      <c r="Y112" s="18"/>
      <c r="Z112" s="18"/>
    </row>
    <row r="113" customHeight="1" spans="1:26">
      <c r="A113" s="105"/>
      <c r="B113" s="101"/>
      <c r="C113" s="36"/>
      <c r="D113" s="40"/>
      <c r="E113" s="40"/>
      <c r="F113" s="40"/>
      <c r="G113" s="40"/>
      <c r="H113" s="40"/>
      <c r="I113" s="40"/>
      <c r="J113" s="40"/>
      <c r="K113" s="40"/>
      <c r="L113" s="40"/>
      <c r="M113" s="40"/>
      <c r="N113" s="40"/>
      <c r="O113" s="40"/>
      <c r="P113" s="40"/>
      <c r="Q113" s="40"/>
      <c r="R113" s="40"/>
      <c r="S113" s="40" t="s">
        <v>1810</v>
      </c>
      <c r="T113" s="8" t="s">
        <v>1811</v>
      </c>
      <c r="U113" s="8" t="s">
        <v>1578</v>
      </c>
      <c r="V113" s="8" t="s">
        <v>506</v>
      </c>
      <c r="W113" s="121">
        <v>45292</v>
      </c>
      <c r="X113" s="18"/>
      <c r="Y113" s="18"/>
      <c r="Z113" s="81"/>
    </row>
    <row r="114" customHeight="1" spans="1:26">
      <c r="A114" s="106" t="s">
        <v>535</v>
      </c>
      <c r="B114" s="107" t="s">
        <v>523</v>
      </c>
      <c r="C114" s="106">
        <v>22351148</v>
      </c>
      <c r="D114" s="106" t="s">
        <v>63</v>
      </c>
      <c r="E114" s="106"/>
      <c r="F114" s="106"/>
      <c r="G114" s="106" t="s">
        <v>1812</v>
      </c>
      <c r="H114" s="106" t="s">
        <v>1813</v>
      </c>
      <c r="I114" s="106" t="s">
        <v>1814</v>
      </c>
      <c r="J114" s="106" t="s">
        <v>1676</v>
      </c>
      <c r="K114" s="106" t="s">
        <v>1815</v>
      </c>
      <c r="L114" s="109" t="s">
        <v>1448</v>
      </c>
      <c r="M114" s="106"/>
      <c r="N114" s="106"/>
      <c r="O114" s="106"/>
      <c r="P114" s="106"/>
      <c r="Q114" s="109"/>
      <c r="R114" s="106"/>
      <c r="S114" s="106"/>
      <c r="T114" s="106"/>
      <c r="U114" s="106"/>
      <c r="V114" s="106"/>
      <c r="W114" s="109"/>
      <c r="X114" s="106"/>
      <c r="Y114" s="106"/>
      <c r="Z114" s="106"/>
    </row>
    <row r="115" customHeight="1" spans="1:26">
      <c r="A115" s="106" t="s">
        <v>535</v>
      </c>
      <c r="B115" s="108"/>
      <c r="C115" s="106">
        <v>22351148</v>
      </c>
      <c r="D115" s="106" t="s">
        <v>63</v>
      </c>
      <c r="E115" s="106"/>
      <c r="F115" s="106"/>
      <c r="G115" s="106" t="s">
        <v>1816</v>
      </c>
      <c r="H115" s="106" t="s">
        <v>1813</v>
      </c>
      <c r="I115" s="106" t="s">
        <v>1814</v>
      </c>
      <c r="J115" s="106" t="s">
        <v>1676</v>
      </c>
      <c r="K115" s="106" t="s">
        <v>1817</v>
      </c>
      <c r="L115" s="109" t="s">
        <v>1466</v>
      </c>
      <c r="M115" s="106"/>
      <c r="N115" s="106"/>
      <c r="O115" s="106"/>
      <c r="P115" s="106"/>
      <c r="Q115" s="109"/>
      <c r="R115" s="106"/>
      <c r="S115" s="106"/>
      <c r="T115" s="106"/>
      <c r="U115" s="106"/>
      <c r="V115" s="106"/>
      <c r="W115" s="109"/>
      <c r="X115" s="106"/>
      <c r="Y115" s="106"/>
      <c r="Z115" s="106"/>
    </row>
    <row r="116" customHeight="1" spans="1:26">
      <c r="A116" s="106" t="s">
        <v>535</v>
      </c>
      <c r="B116" s="108"/>
      <c r="C116" s="106">
        <v>22351148</v>
      </c>
      <c r="D116" s="106" t="s">
        <v>63</v>
      </c>
      <c r="E116" s="106"/>
      <c r="F116" s="106"/>
      <c r="G116" s="106" t="s">
        <v>1818</v>
      </c>
      <c r="H116" s="106" t="s">
        <v>1819</v>
      </c>
      <c r="I116" s="106" t="s">
        <v>1820</v>
      </c>
      <c r="J116" s="106" t="s">
        <v>1821</v>
      </c>
      <c r="K116" s="106" t="s">
        <v>1822</v>
      </c>
      <c r="L116" s="109" t="s">
        <v>1503</v>
      </c>
      <c r="M116" s="106"/>
      <c r="N116" s="106"/>
      <c r="O116" s="106"/>
      <c r="P116" s="106"/>
      <c r="Q116" s="109"/>
      <c r="R116" s="106"/>
      <c r="S116" s="106"/>
      <c r="T116" s="106"/>
      <c r="U116" s="106"/>
      <c r="V116" s="106"/>
      <c r="W116" s="109"/>
      <c r="X116" s="106"/>
      <c r="Y116" s="106"/>
      <c r="Z116" s="106"/>
    </row>
    <row r="117" customHeight="1" spans="1:26">
      <c r="A117" s="106" t="s">
        <v>535</v>
      </c>
      <c r="B117" s="108"/>
      <c r="C117" s="106">
        <v>22351148</v>
      </c>
      <c r="D117" s="106" t="s">
        <v>63</v>
      </c>
      <c r="E117" s="106"/>
      <c r="F117" s="106"/>
      <c r="G117" s="106"/>
      <c r="H117" s="106"/>
      <c r="I117" s="106"/>
      <c r="J117" s="106"/>
      <c r="K117" s="106"/>
      <c r="L117" s="109"/>
      <c r="M117" s="106" t="s">
        <v>1823</v>
      </c>
      <c r="N117" s="106" t="s">
        <v>1430</v>
      </c>
      <c r="O117" s="106" t="s">
        <v>1824</v>
      </c>
      <c r="P117" s="106" t="s">
        <v>1825</v>
      </c>
      <c r="Q117" s="109" t="s">
        <v>1826</v>
      </c>
      <c r="R117" s="106"/>
      <c r="S117" s="106"/>
      <c r="T117" s="106"/>
      <c r="U117" s="106"/>
      <c r="V117" s="120"/>
      <c r="W117" s="109"/>
      <c r="X117" s="106"/>
      <c r="Y117" s="106"/>
      <c r="Z117" s="106"/>
    </row>
    <row r="118" customHeight="1" spans="1:26">
      <c r="A118" s="106" t="s">
        <v>590</v>
      </c>
      <c r="B118" s="108"/>
      <c r="C118" s="106">
        <v>22351193</v>
      </c>
      <c r="D118" s="106" t="s">
        <v>71</v>
      </c>
      <c r="E118" s="106"/>
      <c r="F118" s="106"/>
      <c r="G118" s="106" t="s">
        <v>1827</v>
      </c>
      <c r="H118" s="106" t="s">
        <v>1828</v>
      </c>
      <c r="I118" s="106" t="s">
        <v>1829</v>
      </c>
      <c r="J118" s="106" t="s">
        <v>1544</v>
      </c>
      <c r="K118" s="106" t="s">
        <v>1830</v>
      </c>
      <c r="L118" s="109" t="s">
        <v>1506</v>
      </c>
      <c r="M118" s="109"/>
      <c r="N118" s="109"/>
      <c r="O118" s="109"/>
      <c r="P118" s="109"/>
      <c r="Q118" s="109"/>
      <c r="R118" s="109"/>
      <c r="S118" s="106"/>
      <c r="T118" s="106"/>
      <c r="U118" s="106"/>
      <c r="V118" s="106"/>
      <c r="W118" s="106"/>
      <c r="X118" s="106"/>
      <c r="Y118" s="106"/>
      <c r="Z118" s="106"/>
    </row>
    <row r="119" customHeight="1" spans="1:26">
      <c r="A119" s="106" t="s">
        <v>563</v>
      </c>
      <c r="B119" s="108"/>
      <c r="C119" s="106">
        <v>22351223</v>
      </c>
      <c r="D119" s="106" t="s">
        <v>78</v>
      </c>
      <c r="E119" s="106"/>
      <c r="F119" s="106"/>
      <c r="G119" s="106" t="s">
        <v>1831</v>
      </c>
      <c r="H119" s="106" t="s">
        <v>1832</v>
      </c>
      <c r="I119" s="106">
        <v>2025.04</v>
      </c>
      <c r="J119" s="106" t="s">
        <v>1833</v>
      </c>
      <c r="K119" s="106" t="s">
        <v>1834</v>
      </c>
      <c r="L119" s="120" t="s">
        <v>1835</v>
      </c>
      <c r="M119" s="106"/>
      <c r="N119" s="106"/>
      <c r="O119" s="106"/>
      <c r="P119" s="106"/>
      <c r="Q119" s="106"/>
      <c r="R119" s="106"/>
      <c r="S119" s="106"/>
      <c r="T119" s="106"/>
      <c r="U119" s="106"/>
      <c r="V119" s="106"/>
      <c r="W119" s="106"/>
      <c r="X119" s="106"/>
      <c r="Y119" s="106"/>
      <c r="Z119" s="106"/>
    </row>
    <row r="120" customHeight="1" spans="1:26">
      <c r="A120" s="106" t="s">
        <v>563</v>
      </c>
      <c r="B120" s="108"/>
      <c r="C120" s="106">
        <v>22351223</v>
      </c>
      <c r="D120" s="106" t="s">
        <v>78</v>
      </c>
      <c r="E120" s="106"/>
      <c r="F120" s="106"/>
      <c r="G120" s="106" t="s">
        <v>1836</v>
      </c>
      <c r="H120" s="106" t="s">
        <v>1837</v>
      </c>
      <c r="I120" s="106">
        <v>2024.12</v>
      </c>
      <c r="J120" s="106" t="s">
        <v>1833</v>
      </c>
      <c r="K120" s="106" t="s">
        <v>1838</v>
      </c>
      <c r="L120" s="106" t="s">
        <v>1839</v>
      </c>
      <c r="M120" s="106"/>
      <c r="N120" s="106"/>
      <c r="O120" s="106"/>
      <c r="P120" s="106"/>
      <c r="Q120" s="106"/>
      <c r="R120" s="106"/>
      <c r="S120" s="106"/>
      <c r="T120" s="106"/>
      <c r="U120" s="106"/>
      <c r="V120" s="106"/>
      <c r="W120" s="106"/>
      <c r="X120" s="106"/>
      <c r="Y120" s="106"/>
      <c r="Z120" s="106"/>
    </row>
    <row r="121" customHeight="1" spans="1:26">
      <c r="A121" s="106" t="s">
        <v>563</v>
      </c>
      <c r="B121" s="108"/>
      <c r="C121" s="106">
        <v>22351223</v>
      </c>
      <c r="D121" s="106" t="s">
        <v>78</v>
      </c>
      <c r="E121" s="106"/>
      <c r="F121" s="106"/>
      <c r="G121" s="106" t="s">
        <v>1840</v>
      </c>
      <c r="H121" s="106" t="s">
        <v>1841</v>
      </c>
      <c r="I121" s="106">
        <v>2025.04</v>
      </c>
      <c r="J121" s="106" t="s">
        <v>1833</v>
      </c>
      <c r="K121" s="106" t="s">
        <v>1842</v>
      </c>
      <c r="L121" s="106" t="s">
        <v>1843</v>
      </c>
      <c r="M121" s="106"/>
      <c r="N121" s="106"/>
      <c r="O121" s="106"/>
      <c r="P121" s="106"/>
      <c r="Q121" s="106"/>
      <c r="R121" s="106"/>
      <c r="S121" s="106"/>
      <c r="T121" s="106"/>
      <c r="U121" s="106"/>
      <c r="V121" s="106"/>
      <c r="W121" s="106"/>
      <c r="X121" s="106"/>
      <c r="Y121" s="106"/>
      <c r="Z121" s="106"/>
    </row>
    <row r="122" customHeight="1" spans="1:26">
      <c r="A122" s="106" t="s">
        <v>563</v>
      </c>
      <c r="B122" s="108"/>
      <c r="C122" s="106">
        <v>22351223</v>
      </c>
      <c r="D122" s="106" t="s">
        <v>78</v>
      </c>
      <c r="E122" s="106"/>
      <c r="F122" s="106"/>
      <c r="G122" s="106" t="s">
        <v>1844</v>
      </c>
      <c r="H122" s="106" t="s">
        <v>1845</v>
      </c>
      <c r="I122" s="106">
        <v>2025.02</v>
      </c>
      <c r="J122" s="106" t="s">
        <v>1833</v>
      </c>
      <c r="K122" s="106" t="s">
        <v>1846</v>
      </c>
      <c r="L122" s="106" t="s">
        <v>1847</v>
      </c>
      <c r="M122" s="106"/>
      <c r="N122" s="106"/>
      <c r="O122" s="106"/>
      <c r="P122" s="106"/>
      <c r="Q122" s="106"/>
      <c r="R122" s="106"/>
      <c r="S122" s="106"/>
      <c r="T122" s="106"/>
      <c r="U122" s="106"/>
      <c r="V122" s="106"/>
      <c r="W122" s="106"/>
      <c r="X122" s="106"/>
      <c r="Y122" s="106"/>
      <c r="Z122" s="106"/>
    </row>
    <row r="123" customHeight="1" spans="1:26">
      <c r="A123" s="106" t="s">
        <v>563</v>
      </c>
      <c r="B123" s="108"/>
      <c r="C123" s="106">
        <v>22351223</v>
      </c>
      <c r="D123" s="106" t="s">
        <v>78</v>
      </c>
      <c r="E123" s="106"/>
      <c r="F123" s="106"/>
      <c r="G123" s="106" t="s">
        <v>1848</v>
      </c>
      <c r="H123" s="106" t="s">
        <v>1849</v>
      </c>
      <c r="I123" s="106">
        <v>2025.03</v>
      </c>
      <c r="J123" s="106" t="s">
        <v>1850</v>
      </c>
      <c r="K123" s="106" t="s">
        <v>1851</v>
      </c>
      <c r="L123" s="106" t="s">
        <v>1852</v>
      </c>
      <c r="M123" s="106"/>
      <c r="N123" s="106"/>
      <c r="O123" s="106"/>
      <c r="P123" s="106"/>
      <c r="Q123" s="106"/>
      <c r="R123" s="106"/>
      <c r="S123" s="106"/>
      <c r="T123" s="106"/>
      <c r="U123" s="106"/>
      <c r="V123" s="106"/>
      <c r="W123" s="106"/>
      <c r="X123" s="106"/>
      <c r="Y123" s="106"/>
      <c r="Z123" s="106"/>
    </row>
    <row r="124" customHeight="1" spans="1:26">
      <c r="A124" s="106" t="s">
        <v>597</v>
      </c>
      <c r="B124" s="108"/>
      <c r="C124" s="106">
        <v>22351027</v>
      </c>
      <c r="D124" s="106" t="s">
        <v>71</v>
      </c>
      <c r="E124" s="106"/>
      <c r="F124" s="106"/>
      <c r="G124" s="106" t="s">
        <v>1853</v>
      </c>
      <c r="H124" s="106" t="s">
        <v>1854</v>
      </c>
      <c r="I124" s="106">
        <v>2025</v>
      </c>
      <c r="J124" s="106" t="s">
        <v>1676</v>
      </c>
      <c r="K124" s="106" t="s">
        <v>1855</v>
      </c>
      <c r="L124" s="106">
        <v>1</v>
      </c>
      <c r="M124" s="106"/>
      <c r="N124" s="106"/>
      <c r="O124" s="106"/>
      <c r="P124" s="106"/>
      <c r="Q124" s="106"/>
      <c r="R124" s="106"/>
      <c r="S124" s="106"/>
      <c r="T124" s="106"/>
      <c r="U124" s="106"/>
      <c r="V124" s="106"/>
      <c r="W124" s="106"/>
      <c r="X124" s="106"/>
      <c r="Y124" s="106"/>
      <c r="Z124" s="106"/>
    </row>
    <row r="125" customHeight="1" spans="1:26">
      <c r="A125" s="106" t="s">
        <v>597</v>
      </c>
      <c r="B125" s="108"/>
      <c r="C125" s="106">
        <v>22351027</v>
      </c>
      <c r="D125" s="106" t="s">
        <v>71</v>
      </c>
      <c r="E125" s="106"/>
      <c r="F125" s="106"/>
      <c r="G125" s="106" t="s">
        <v>1856</v>
      </c>
      <c r="H125" s="106" t="s">
        <v>1857</v>
      </c>
      <c r="I125" s="106">
        <v>2024</v>
      </c>
      <c r="J125" s="106" t="s">
        <v>1676</v>
      </c>
      <c r="K125" s="106" t="s">
        <v>1858</v>
      </c>
      <c r="L125" s="106">
        <v>2</v>
      </c>
      <c r="M125" s="106"/>
      <c r="N125" s="106"/>
      <c r="O125" s="106"/>
      <c r="P125" s="106"/>
      <c r="Q125" s="106"/>
      <c r="R125" s="106"/>
      <c r="S125" s="106"/>
      <c r="T125" s="106"/>
      <c r="U125" s="106"/>
      <c r="V125" s="106"/>
      <c r="W125" s="106"/>
      <c r="X125" s="106"/>
      <c r="Y125" s="106"/>
      <c r="Z125" s="106"/>
    </row>
    <row r="126" customHeight="1" spans="1:26">
      <c r="A126" s="106" t="s">
        <v>578</v>
      </c>
      <c r="B126" s="108"/>
      <c r="C126" s="106">
        <v>22351034</v>
      </c>
      <c r="D126" s="106" t="s">
        <v>63</v>
      </c>
      <c r="E126" s="106"/>
      <c r="F126" s="106"/>
      <c r="G126" s="106"/>
      <c r="H126" s="106"/>
      <c r="I126" s="106"/>
      <c r="J126" s="106"/>
      <c r="K126" s="106"/>
      <c r="L126" s="106"/>
      <c r="M126" s="106" t="s">
        <v>1859</v>
      </c>
      <c r="N126" s="106" t="s">
        <v>1430</v>
      </c>
      <c r="O126" s="106">
        <v>20250825</v>
      </c>
      <c r="P126" s="106" t="s">
        <v>1860</v>
      </c>
      <c r="Q126" s="106" t="s">
        <v>1861</v>
      </c>
      <c r="R126" s="106"/>
      <c r="S126" s="106"/>
      <c r="T126" s="106"/>
      <c r="U126" s="106"/>
      <c r="V126" s="106"/>
      <c r="W126" s="106"/>
      <c r="X126" s="106"/>
      <c r="Y126" s="106"/>
      <c r="Z126" s="106"/>
    </row>
    <row r="127" customHeight="1" spans="1:26">
      <c r="A127" s="106" t="s">
        <v>558</v>
      </c>
      <c r="B127" s="108"/>
      <c r="C127" s="106">
        <v>22351055</v>
      </c>
      <c r="D127" s="106" t="s">
        <v>71</v>
      </c>
      <c r="E127" s="106"/>
      <c r="F127" s="106"/>
      <c r="G127" s="106" t="s">
        <v>1862</v>
      </c>
      <c r="H127" s="106" t="s">
        <v>1863</v>
      </c>
      <c r="I127" s="109" t="s">
        <v>1864</v>
      </c>
      <c r="J127" s="106" t="s">
        <v>1474</v>
      </c>
      <c r="K127" s="106" t="s">
        <v>1865</v>
      </c>
      <c r="L127" s="109" t="s">
        <v>1448</v>
      </c>
      <c r="M127" s="106"/>
      <c r="N127" s="106"/>
      <c r="O127" s="106"/>
      <c r="P127" s="106"/>
      <c r="Q127" s="106"/>
      <c r="R127" s="106"/>
      <c r="S127" s="106"/>
      <c r="T127" s="106"/>
      <c r="U127" s="106"/>
      <c r="V127" s="106"/>
      <c r="W127" s="106"/>
      <c r="X127" s="106"/>
      <c r="Y127" s="106"/>
      <c r="Z127" s="106"/>
    </row>
    <row r="128" customHeight="1" spans="1:26">
      <c r="A128" s="109" t="s">
        <v>562</v>
      </c>
      <c r="B128" s="108"/>
      <c r="C128" s="109">
        <v>22351299</v>
      </c>
      <c r="D128" s="109" t="s">
        <v>71</v>
      </c>
      <c r="E128" s="109"/>
      <c r="F128" s="109"/>
      <c r="G128" s="109" t="s">
        <v>1866</v>
      </c>
      <c r="H128" s="110" t="s">
        <v>1867</v>
      </c>
      <c r="I128" s="109" t="s">
        <v>1868</v>
      </c>
      <c r="J128" s="109" t="s">
        <v>1869</v>
      </c>
      <c r="K128" s="109" t="s">
        <v>1870</v>
      </c>
      <c r="L128" s="109" t="s">
        <v>1448</v>
      </c>
      <c r="M128" s="109"/>
      <c r="N128" s="109"/>
      <c r="O128" s="109"/>
      <c r="P128" s="109"/>
      <c r="Q128" s="109"/>
      <c r="R128" s="109"/>
      <c r="S128" s="109"/>
      <c r="T128" s="109"/>
      <c r="U128" s="109"/>
      <c r="V128" s="109"/>
      <c r="W128" s="109"/>
      <c r="X128" s="109"/>
      <c r="Y128" s="109"/>
      <c r="Z128" s="109"/>
    </row>
    <row r="129" customHeight="1" spans="1:26">
      <c r="A129" s="106" t="s">
        <v>555</v>
      </c>
      <c r="B129" s="108"/>
      <c r="C129" s="106">
        <v>22351070</v>
      </c>
      <c r="D129" s="106" t="s">
        <v>48</v>
      </c>
      <c r="E129" s="106"/>
      <c r="F129" s="106"/>
      <c r="G129" s="106" t="s">
        <v>1871</v>
      </c>
      <c r="H129" s="106" t="s">
        <v>1872</v>
      </c>
      <c r="I129" s="106" t="s">
        <v>1873</v>
      </c>
      <c r="J129" s="106" t="s">
        <v>1874</v>
      </c>
      <c r="K129" s="106" t="s">
        <v>1875</v>
      </c>
      <c r="L129" s="106">
        <v>2</v>
      </c>
      <c r="M129" s="106"/>
      <c r="N129" s="106"/>
      <c r="O129" s="106"/>
      <c r="P129" s="106"/>
      <c r="Q129" s="106"/>
      <c r="R129" s="106"/>
      <c r="S129" s="106"/>
      <c r="T129" s="106"/>
      <c r="U129" s="106"/>
      <c r="V129" s="106"/>
      <c r="W129" s="106"/>
      <c r="X129" s="106"/>
      <c r="Y129" s="106"/>
      <c r="Z129" s="106"/>
    </row>
    <row r="130" customHeight="1" spans="1:26">
      <c r="A130" s="106" t="s">
        <v>547</v>
      </c>
      <c r="B130" s="108"/>
      <c r="C130" s="106">
        <v>22351082</v>
      </c>
      <c r="D130" s="106" t="s">
        <v>63</v>
      </c>
      <c r="E130" s="106"/>
      <c r="F130" s="106"/>
      <c r="G130" s="106" t="s">
        <v>1876</v>
      </c>
      <c r="H130" s="106" t="s">
        <v>1877</v>
      </c>
      <c r="I130" s="106" t="s">
        <v>1878</v>
      </c>
      <c r="J130" s="106" t="s">
        <v>1879</v>
      </c>
      <c r="K130" s="106" t="s">
        <v>1880</v>
      </c>
      <c r="L130" s="109" t="s">
        <v>1448</v>
      </c>
      <c r="M130" s="109" t="s">
        <v>1881</v>
      </c>
      <c r="N130" s="106" t="s">
        <v>1430</v>
      </c>
      <c r="O130" s="106" t="s">
        <v>1882</v>
      </c>
      <c r="P130" s="106" t="s">
        <v>1883</v>
      </c>
      <c r="Q130" s="109" t="s">
        <v>1495</v>
      </c>
      <c r="R130" s="106"/>
      <c r="S130" s="106"/>
      <c r="T130" s="106"/>
      <c r="U130" s="106"/>
      <c r="V130" s="106"/>
      <c r="W130" s="106"/>
      <c r="X130" s="106"/>
      <c r="Y130" s="106"/>
      <c r="Z130" s="106"/>
    </row>
    <row r="131" customHeight="1" spans="1:26">
      <c r="A131" s="106" t="s">
        <v>547</v>
      </c>
      <c r="B131" s="108"/>
      <c r="C131" s="106">
        <v>22351082</v>
      </c>
      <c r="D131" s="106" t="s">
        <v>63</v>
      </c>
      <c r="E131" s="106"/>
      <c r="F131" s="106"/>
      <c r="G131" s="106" t="s">
        <v>1884</v>
      </c>
      <c r="H131" s="122" t="s">
        <v>1885</v>
      </c>
      <c r="I131" s="106" t="s">
        <v>1886</v>
      </c>
      <c r="J131" s="106" t="s">
        <v>1887</v>
      </c>
      <c r="K131" s="106" t="s">
        <v>1888</v>
      </c>
      <c r="L131" s="109" t="s">
        <v>1471</v>
      </c>
      <c r="M131" s="106"/>
      <c r="N131" s="106"/>
      <c r="O131" s="106"/>
      <c r="P131" s="106"/>
      <c r="Q131" s="106"/>
      <c r="R131" s="106"/>
      <c r="S131" s="106"/>
      <c r="T131" s="106"/>
      <c r="U131" s="106"/>
      <c r="V131" s="106"/>
      <c r="W131" s="106"/>
      <c r="X131" s="106"/>
      <c r="Y131" s="106"/>
      <c r="Z131" s="106"/>
    </row>
    <row r="132" customHeight="1" spans="1:26">
      <c r="A132" s="106" t="s">
        <v>531</v>
      </c>
      <c r="B132" s="108"/>
      <c r="C132" s="106">
        <v>22351121</v>
      </c>
      <c r="D132" s="106" t="s">
        <v>78</v>
      </c>
      <c r="E132" s="106"/>
      <c r="F132" s="106"/>
      <c r="G132" s="106" t="s">
        <v>1840</v>
      </c>
      <c r="H132" s="106" t="s">
        <v>1889</v>
      </c>
      <c r="I132" s="106" t="s">
        <v>1890</v>
      </c>
      <c r="J132" s="106" t="s">
        <v>1474</v>
      </c>
      <c r="K132" s="106" t="s">
        <v>1891</v>
      </c>
      <c r="L132" s="109" t="s">
        <v>1506</v>
      </c>
      <c r="M132" s="106"/>
      <c r="N132" s="106"/>
      <c r="O132" s="106"/>
      <c r="P132" s="106"/>
      <c r="Q132" s="106"/>
      <c r="R132" s="106"/>
      <c r="S132" s="106"/>
      <c r="T132" s="106"/>
      <c r="U132" s="106"/>
      <c r="V132" s="106"/>
      <c r="W132" s="106"/>
      <c r="X132" s="106"/>
      <c r="Y132" s="106"/>
      <c r="Z132" s="106"/>
    </row>
    <row r="133" customHeight="1" spans="1:26">
      <c r="A133" s="106" t="s">
        <v>531</v>
      </c>
      <c r="B133" s="108"/>
      <c r="C133" s="106">
        <v>22351121</v>
      </c>
      <c r="D133" s="106" t="s">
        <v>78</v>
      </c>
      <c r="E133" s="106"/>
      <c r="F133" s="106"/>
      <c r="G133" s="106" t="s">
        <v>1848</v>
      </c>
      <c r="H133" s="106" t="s">
        <v>1849</v>
      </c>
      <c r="I133" s="106" t="s">
        <v>1892</v>
      </c>
      <c r="J133" s="106" t="s">
        <v>1893</v>
      </c>
      <c r="K133" s="106" t="s">
        <v>1894</v>
      </c>
      <c r="L133" s="109" t="s">
        <v>1895</v>
      </c>
      <c r="M133" s="106"/>
      <c r="N133" s="106"/>
      <c r="O133" s="106"/>
      <c r="P133" s="106"/>
      <c r="Q133" s="106"/>
      <c r="R133" s="106"/>
      <c r="S133" s="106"/>
      <c r="T133" s="106"/>
      <c r="U133" s="106"/>
      <c r="V133" s="106"/>
      <c r="W133" s="106"/>
      <c r="X133" s="106"/>
      <c r="Y133" s="106"/>
      <c r="Z133" s="106"/>
    </row>
    <row r="134" customHeight="1" spans="1:26">
      <c r="A134" s="106" t="s">
        <v>531</v>
      </c>
      <c r="B134" s="108"/>
      <c r="C134" s="106">
        <v>22351121</v>
      </c>
      <c r="D134" s="106" t="s">
        <v>78</v>
      </c>
      <c r="E134" s="106"/>
      <c r="F134" s="106"/>
      <c r="G134" s="106" t="s">
        <v>1844</v>
      </c>
      <c r="H134" s="106" t="s">
        <v>1845</v>
      </c>
      <c r="I134" s="106" t="s">
        <v>1896</v>
      </c>
      <c r="J134" s="106" t="s">
        <v>1897</v>
      </c>
      <c r="K134" s="106" t="s">
        <v>1898</v>
      </c>
      <c r="L134" s="109" t="s">
        <v>1899</v>
      </c>
      <c r="M134" s="106"/>
      <c r="N134" s="106"/>
      <c r="O134" s="106"/>
      <c r="P134" s="106"/>
      <c r="Q134" s="106"/>
      <c r="R134" s="106"/>
      <c r="S134" s="106"/>
      <c r="T134" s="106"/>
      <c r="U134" s="106"/>
      <c r="V134" s="106"/>
      <c r="W134" s="106"/>
      <c r="X134" s="106"/>
      <c r="Y134" s="106"/>
      <c r="Z134" s="106"/>
    </row>
    <row r="135" customHeight="1" spans="1:26">
      <c r="A135" s="106" t="s">
        <v>531</v>
      </c>
      <c r="B135" s="108"/>
      <c r="C135" s="106">
        <v>22351121</v>
      </c>
      <c r="D135" s="106" t="s">
        <v>78</v>
      </c>
      <c r="E135" s="106"/>
      <c r="F135" s="106"/>
      <c r="G135" s="106" t="s">
        <v>1831</v>
      </c>
      <c r="H135" s="106" t="s">
        <v>1832</v>
      </c>
      <c r="I135" s="106" t="s">
        <v>1900</v>
      </c>
      <c r="J135" s="106" t="s">
        <v>1901</v>
      </c>
      <c r="K135" s="106" t="s">
        <v>1902</v>
      </c>
      <c r="L135" s="109" t="s">
        <v>1903</v>
      </c>
      <c r="M135" s="106"/>
      <c r="N135" s="106"/>
      <c r="O135" s="106"/>
      <c r="P135" s="106"/>
      <c r="Q135" s="106"/>
      <c r="R135" s="106"/>
      <c r="S135" s="106"/>
      <c r="T135" s="106"/>
      <c r="U135" s="106"/>
      <c r="V135" s="106"/>
      <c r="W135" s="106"/>
      <c r="X135" s="106"/>
      <c r="Y135" s="106"/>
      <c r="Z135" s="106"/>
    </row>
    <row r="136" customHeight="1" spans="1:26">
      <c r="A136" s="106" t="s">
        <v>591</v>
      </c>
      <c r="B136" s="108"/>
      <c r="C136" s="106">
        <v>22351156</v>
      </c>
      <c r="D136" s="106" t="s">
        <v>78</v>
      </c>
      <c r="E136" s="106"/>
      <c r="F136" s="106"/>
      <c r="G136" s="106" t="s">
        <v>1904</v>
      </c>
      <c r="H136" s="106" t="s">
        <v>1905</v>
      </c>
      <c r="I136" s="132">
        <v>45764</v>
      </c>
      <c r="J136" s="106" t="s">
        <v>1906</v>
      </c>
      <c r="K136" s="106" t="s">
        <v>1907</v>
      </c>
      <c r="L136" s="120">
        <v>45694</v>
      </c>
      <c r="M136" s="106"/>
      <c r="N136" s="106"/>
      <c r="O136" s="106"/>
      <c r="P136" s="106"/>
      <c r="Q136" s="106"/>
      <c r="R136" s="106"/>
      <c r="S136" s="106"/>
      <c r="T136" s="106"/>
      <c r="U136" s="106"/>
      <c r="V136" s="106"/>
      <c r="W136" s="106"/>
      <c r="X136" s="106"/>
      <c r="Y136" s="106"/>
      <c r="Z136" s="106"/>
    </row>
    <row r="137" customHeight="1" spans="1:26">
      <c r="A137" s="106" t="s">
        <v>599</v>
      </c>
      <c r="B137" s="108"/>
      <c r="C137" s="106">
        <v>22351164</v>
      </c>
      <c r="D137" s="106" t="s">
        <v>78</v>
      </c>
      <c r="E137" s="106"/>
      <c r="F137" s="106"/>
      <c r="G137" s="106" t="s">
        <v>1908</v>
      </c>
      <c r="H137" s="106" t="s">
        <v>1909</v>
      </c>
      <c r="I137" s="106">
        <v>2025</v>
      </c>
      <c r="J137" s="106" t="s">
        <v>1676</v>
      </c>
      <c r="K137" s="106" t="s">
        <v>1910</v>
      </c>
      <c r="L137" s="120">
        <v>45661</v>
      </c>
      <c r="M137" s="106"/>
      <c r="N137" s="106"/>
      <c r="O137" s="106"/>
      <c r="P137" s="106"/>
      <c r="Q137" s="106"/>
      <c r="R137" s="106"/>
      <c r="S137" s="106"/>
      <c r="T137" s="106"/>
      <c r="U137" s="106"/>
      <c r="V137" s="106"/>
      <c r="W137" s="106"/>
      <c r="X137" s="106"/>
      <c r="Y137" s="106"/>
      <c r="Z137" s="106"/>
    </row>
    <row r="138" customHeight="1" spans="1:26">
      <c r="A138" s="106" t="s">
        <v>540</v>
      </c>
      <c r="B138" s="108"/>
      <c r="C138" s="106">
        <v>22351215</v>
      </c>
      <c r="D138" s="106" t="s">
        <v>48</v>
      </c>
      <c r="E138" s="106"/>
      <c r="F138" s="106"/>
      <c r="G138" s="106" t="s">
        <v>1911</v>
      </c>
      <c r="H138" s="106" t="s">
        <v>1912</v>
      </c>
      <c r="I138" s="106" t="s">
        <v>1913</v>
      </c>
      <c r="J138" s="106" t="s">
        <v>1914</v>
      </c>
      <c r="K138" s="106" t="s">
        <v>1915</v>
      </c>
      <c r="L138" s="109" t="s">
        <v>1448</v>
      </c>
      <c r="M138" s="106"/>
      <c r="N138" s="106"/>
      <c r="O138" s="106"/>
      <c r="P138" s="106"/>
      <c r="Q138" s="106"/>
      <c r="R138" s="106"/>
      <c r="S138" s="106"/>
      <c r="T138" s="106"/>
      <c r="U138" s="106"/>
      <c r="V138" s="106"/>
      <c r="W138" s="106"/>
      <c r="X138" s="106"/>
      <c r="Y138" s="106"/>
      <c r="Z138" s="106"/>
    </row>
    <row r="139" customHeight="1" spans="1:26">
      <c r="A139" s="106" t="s">
        <v>550</v>
      </c>
      <c r="B139" s="108"/>
      <c r="C139" s="106">
        <v>22351239</v>
      </c>
      <c r="D139" s="106" t="s">
        <v>71</v>
      </c>
      <c r="E139" s="106"/>
      <c r="F139" s="106"/>
      <c r="G139" s="106" t="s">
        <v>1916</v>
      </c>
      <c r="H139" s="106" t="s">
        <v>1917</v>
      </c>
      <c r="I139" s="106" t="s">
        <v>1918</v>
      </c>
      <c r="J139" s="106" t="s">
        <v>1474</v>
      </c>
      <c r="K139" s="106" t="s">
        <v>1919</v>
      </c>
      <c r="L139" s="109" t="s">
        <v>1448</v>
      </c>
      <c r="M139" s="106"/>
      <c r="N139" s="106"/>
      <c r="O139" s="106"/>
      <c r="P139" s="106"/>
      <c r="Q139" s="106"/>
      <c r="R139" s="106"/>
      <c r="S139" s="106"/>
      <c r="T139" s="106"/>
      <c r="U139" s="106"/>
      <c r="V139" s="106"/>
      <c r="W139" s="106"/>
      <c r="X139" s="106"/>
      <c r="Y139" s="106"/>
      <c r="Z139" s="106"/>
    </row>
    <row r="140" customHeight="1" spans="1:26">
      <c r="A140" s="106" t="s">
        <v>550</v>
      </c>
      <c r="B140" s="108"/>
      <c r="C140" s="106">
        <v>22351239</v>
      </c>
      <c r="D140" s="106" t="s">
        <v>71</v>
      </c>
      <c r="E140" s="106"/>
      <c r="F140" s="106"/>
      <c r="G140" s="106" t="s">
        <v>1920</v>
      </c>
      <c r="H140" s="106" t="s">
        <v>1921</v>
      </c>
      <c r="I140" s="106" t="s">
        <v>1922</v>
      </c>
      <c r="J140" s="106" t="s">
        <v>1923</v>
      </c>
      <c r="K140" s="106" t="s">
        <v>1924</v>
      </c>
      <c r="L140" s="109" t="s">
        <v>1516</v>
      </c>
      <c r="M140" s="106"/>
      <c r="N140" s="106"/>
      <c r="O140" s="106"/>
      <c r="P140" s="106"/>
      <c r="Q140" s="106"/>
      <c r="R140" s="106"/>
      <c r="S140" s="106"/>
      <c r="T140" s="106"/>
      <c r="U140" s="106"/>
      <c r="V140" s="106"/>
      <c r="W140" s="106"/>
      <c r="X140" s="106"/>
      <c r="Y140" s="106"/>
      <c r="Z140" s="106"/>
    </row>
    <row r="141" customHeight="1" spans="1:26">
      <c r="A141" s="106" t="s">
        <v>550</v>
      </c>
      <c r="B141" s="108"/>
      <c r="C141" s="106">
        <v>22351239</v>
      </c>
      <c r="D141" s="106" t="s">
        <v>71</v>
      </c>
      <c r="E141" s="106"/>
      <c r="F141" s="106"/>
      <c r="G141" s="106" t="s">
        <v>1925</v>
      </c>
      <c r="H141" s="106" t="s">
        <v>1926</v>
      </c>
      <c r="I141" s="106" t="s">
        <v>1927</v>
      </c>
      <c r="J141" s="106" t="s">
        <v>1676</v>
      </c>
      <c r="K141" s="106" t="s">
        <v>1928</v>
      </c>
      <c r="L141" s="109" t="s">
        <v>1516</v>
      </c>
      <c r="M141" s="106"/>
      <c r="N141" s="106"/>
      <c r="O141" s="106"/>
      <c r="P141" s="106"/>
      <c r="Q141" s="106"/>
      <c r="R141" s="106"/>
      <c r="S141" s="106"/>
      <c r="T141" s="106"/>
      <c r="U141" s="106"/>
      <c r="V141" s="106"/>
      <c r="W141" s="106"/>
      <c r="X141" s="106"/>
      <c r="Y141" s="106"/>
      <c r="Z141" s="106"/>
    </row>
    <row r="142" customHeight="1" spans="1:26">
      <c r="A142" s="106" t="s">
        <v>524</v>
      </c>
      <c r="B142" s="108"/>
      <c r="C142" s="106">
        <v>22351275</v>
      </c>
      <c r="D142" s="106" t="s">
        <v>78</v>
      </c>
      <c r="E142" s="106"/>
      <c r="F142" s="106"/>
      <c r="G142" s="106" t="s">
        <v>1929</v>
      </c>
      <c r="H142" s="106" t="s">
        <v>1930</v>
      </c>
      <c r="I142" s="133">
        <v>45649</v>
      </c>
      <c r="J142" s="106" t="s">
        <v>1931</v>
      </c>
      <c r="K142" s="106" t="s">
        <v>1932</v>
      </c>
      <c r="L142" s="109" t="s">
        <v>1448</v>
      </c>
      <c r="M142" s="106" t="s">
        <v>1933</v>
      </c>
      <c r="N142" s="106" t="s">
        <v>1430</v>
      </c>
      <c r="O142" s="106" t="s">
        <v>43</v>
      </c>
      <c r="P142" s="106" t="s">
        <v>1934</v>
      </c>
      <c r="Q142" s="109" t="s">
        <v>1935</v>
      </c>
      <c r="R142" s="106"/>
      <c r="S142" s="106"/>
      <c r="T142" s="106"/>
      <c r="U142" s="106"/>
      <c r="V142" s="106"/>
      <c r="W142" s="106"/>
      <c r="X142" s="106"/>
      <c r="Y142" s="106"/>
      <c r="Z142" s="106"/>
    </row>
    <row r="143" customHeight="1" spans="1:26">
      <c r="A143" s="106" t="s">
        <v>524</v>
      </c>
      <c r="B143" s="108"/>
      <c r="C143" s="106">
        <v>22351275</v>
      </c>
      <c r="D143" s="106" t="s">
        <v>78</v>
      </c>
      <c r="E143" s="106"/>
      <c r="F143" s="106"/>
      <c r="G143" s="106" t="s">
        <v>1936</v>
      </c>
      <c r="H143" s="106" t="s">
        <v>1937</v>
      </c>
      <c r="I143" s="134" t="s">
        <v>1938</v>
      </c>
      <c r="J143" s="106" t="s">
        <v>1474</v>
      </c>
      <c r="K143" s="106" t="s">
        <v>1939</v>
      </c>
      <c r="L143" s="109" t="s">
        <v>1491</v>
      </c>
      <c r="M143" s="106"/>
      <c r="N143" s="106"/>
      <c r="O143" s="106"/>
      <c r="P143" s="106"/>
      <c r="Q143" s="106"/>
      <c r="R143" s="106"/>
      <c r="S143" s="106"/>
      <c r="T143" s="106"/>
      <c r="U143" s="106"/>
      <c r="V143" s="106"/>
      <c r="W143" s="106"/>
      <c r="X143" s="106"/>
      <c r="Y143" s="106"/>
      <c r="Z143" s="106"/>
    </row>
    <row r="144" customHeight="1" spans="1:26">
      <c r="A144" s="106" t="s">
        <v>524</v>
      </c>
      <c r="B144" s="108"/>
      <c r="C144" s="106">
        <v>22351275</v>
      </c>
      <c r="D144" s="106" t="s">
        <v>78</v>
      </c>
      <c r="E144" s="106"/>
      <c r="F144" s="106"/>
      <c r="G144" s="106" t="s">
        <v>1940</v>
      </c>
      <c r="H144" s="106" t="s">
        <v>1941</v>
      </c>
      <c r="I144" s="133" t="s">
        <v>1942</v>
      </c>
      <c r="J144" s="106" t="s">
        <v>1943</v>
      </c>
      <c r="K144" s="106" t="s">
        <v>1944</v>
      </c>
      <c r="L144" s="109" t="s">
        <v>1448</v>
      </c>
      <c r="M144" s="106"/>
      <c r="N144" s="106"/>
      <c r="O144" s="106"/>
      <c r="P144" s="106"/>
      <c r="Q144" s="106"/>
      <c r="R144" s="106"/>
      <c r="S144" s="106"/>
      <c r="T144" s="106"/>
      <c r="U144" s="106"/>
      <c r="V144" s="106"/>
      <c r="W144" s="106"/>
      <c r="X144" s="106"/>
      <c r="Y144" s="106"/>
      <c r="Z144" s="106"/>
    </row>
    <row r="145" customHeight="1" spans="1:26">
      <c r="A145" s="106" t="s">
        <v>524</v>
      </c>
      <c r="B145" s="108"/>
      <c r="C145" s="106">
        <v>22351275</v>
      </c>
      <c r="D145" s="106" t="s">
        <v>78</v>
      </c>
      <c r="E145" s="106"/>
      <c r="F145" s="106"/>
      <c r="G145" s="106" t="s">
        <v>1945</v>
      </c>
      <c r="H145" s="106" t="s">
        <v>1946</v>
      </c>
      <c r="I145" s="133" t="s">
        <v>1947</v>
      </c>
      <c r="J145" s="106" t="s">
        <v>1474</v>
      </c>
      <c r="K145" s="106" t="s">
        <v>1948</v>
      </c>
      <c r="L145" s="109" t="s">
        <v>1453</v>
      </c>
      <c r="M145" s="106"/>
      <c r="N145" s="106"/>
      <c r="O145" s="106"/>
      <c r="P145" s="106"/>
      <c r="Q145" s="106"/>
      <c r="R145" s="106"/>
      <c r="S145" s="106"/>
      <c r="T145" s="106"/>
      <c r="U145" s="106"/>
      <c r="V145" s="106"/>
      <c r="W145" s="106"/>
      <c r="X145" s="106"/>
      <c r="Y145" s="106"/>
      <c r="Z145" s="106"/>
    </row>
    <row r="146" customHeight="1" spans="1:26">
      <c r="A146" s="106" t="s">
        <v>524</v>
      </c>
      <c r="B146" s="108"/>
      <c r="C146" s="106">
        <v>22351275</v>
      </c>
      <c r="D146" s="106" t="s">
        <v>78</v>
      </c>
      <c r="E146" s="106"/>
      <c r="F146" s="106"/>
      <c r="G146" s="106" t="s">
        <v>1949</v>
      </c>
      <c r="H146" s="106" t="s">
        <v>1950</v>
      </c>
      <c r="I146" s="133" t="s">
        <v>1951</v>
      </c>
      <c r="J146" s="106" t="s">
        <v>1676</v>
      </c>
      <c r="K146" s="106" t="s">
        <v>1952</v>
      </c>
      <c r="L146" s="109" t="s">
        <v>1574</v>
      </c>
      <c r="M146" s="106"/>
      <c r="N146" s="106"/>
      <c r="O146" s="106"/>
      <c r="P146" s="106"/>
      <c r="Q146" s="106"/>
      <c r="R146" s="106"/>
      <c r="S146" s="106"/>
      <c r="T146" s="106"/>
      <c r="U146" s="106"/>
      <c r="V146" s="106"/>
      <c r="W146" s="106"/>
      <c r="X146" s="106"/>
      <c r="Y146" s="106"/>
      <c r="Z146" s="106"/>
    </row>
    <row r="147" customHeight="1" spans="1:26">
      <c r="A147" s="106" t="s">
        <v>524</v>
      </c>
      <c r="B147" s="108"/>
      <c r="C147" s="106">
        <v>22351275</v>
      </c>
      <c r="D147" s="106" t="s">
        <v>78</v>
      </c>
      <c r="E147" s="106"/>
      <c r="F147" s="106"/>
      <c r="G147" s="106" t="s">
        <v>1953</v>
      </c>
      <c r="H147" s="106" t="s">
        <v>1954</v>
      </c>
      <c r="I147" s="133" t="s">
        <v>1955</v>
      </c>
      <c r="J147" s="106" t="s">
        <v>1427</v>
      </c>
      <c r="K147" s="106" t="s">
        <v>1956</v>
      </c>
      <c r="L147" s="109" t="s">
        <v>1516</v>
      </c>
      <c r="M147" s="106"/>
      <c r="N147" s="106"/>
      <c r="O147" s="106"/>
      <c r="P147" s="106"/>
      <c r="Q147" s="106"/>
      <c r="R147" s="106"/>
      <c r="S147" s="106"/>
      <c r="T147" s="106"/>
      <c r="U147" s="106"/>
      <c r="V147" s="106"/>
      <c r="W147" s="106"/>
      <c r="X147" s="106"/>
      <c r="Y147" s="106"/>
      <c r="Z147" s="106"/>
    </row>
    <row r="148" customHeight="1" spans="1:26">
      <c r="A148" s="106" t="s">
        <v>524</v>
      </c>
      <c r="B148" s="108"/>
      <c r="C148" s="106">
        <v>22351275</v>
      </c>
      <c r="D148" s="106" t="s">
        <v>78</v>
      </c>
      <c r="E148" s="106"/>
      <c r="F148" s="106"/>
      <c r="G148" s="106" t="s">
        <v>1957</v>
      </c>
      <c r="H148" s="106" t="s">
        <v>1930</v>
      </c>
      <c r="I148" s="133" t="s">
        <v>1814</v>
      </c>
      <c r="J148" s="106" t="s">
        <v>1931</v>
      </c>
      <c r="K148" s="106" t="s">
        <v>1956</v>
      </c>
      <c r="L148" s="109" t="s">
        <v>1516</v>
      </c>
      <c r="M148" s="106"/>
      <c r="N148" s="106"/>
      <c r="O148" s="106"/>
      <c r="P148" s="106"/>
      <c r="Q148" s="106"/>
      <c r="R148" s="106"/>
      <c r="S148" s="106"/>
      <c r="T148" s="106"/>
      <c r="U148" s="106"/>
      <c r="V148" s="106"/>
      <c r="W148" s="106"/>
      <c r="X148" s="106"/>
      <c r="Y148" s="106"/>
      <c r="Z148" s="106"/>
    </row>
    <row r="149" customHeight="1" spans="1:26">
      <c r="A149" s="106" t="s">
        <v>524</v>
      </c>
      <c r="B149" s="108"/>
      <c r="C149" s="106">
        <v>22351275</v>
      </c>
      <c r="D149" s="106" t="s">
        <v>78</v>
      </c>
      <c r="E149" s="106"/>
      <c r="F149" s="106"/>
      <c r="G149" s="106" t="s">
        <v>1958</v>
      </c>
      <c r="H149" s="106" t="s">
        <v>1508</v>
      </c>
      <c r="I149" s="133" t="s">
        <v>1959</v>
      </c>
      <c r="J149" s="106" t="s">
        <v>1427</v>
      </c>
      <c r="K149" s="106" t="s">
        <v>1960</v>
      </c>
      <c r="L149" s="109" t="s">
        <v>1903</v>
      </c>
      <c r="M149" s="106"/>
      <c r="N149" s="106"/>
      <c r="O149" s="106"/>
      <c r="P149" s="106"/>
      <c r="Q149" s="106"/>
      <c r="R149" s="106"/>
      <c r="S149" s="106"/>
      <c r="T149" s="106"/>
      <c r="U149" s="106"/>
      <c r="V149" s="106"/>
      <c r="W149" s="106"/>
      <c r="X149" s="106"/>
      <c r="Y149" s="106"/>
      <c r="Z149" s="106"/>
    </row>
    <row r="150" customHeight="1" spans="1:26">
      <c r="A150" s="106" t="s">
        <v>586</v>
      </c>
      <c r="B150" s="108"/>
      <c r="C150" s="106">
        <v>22351276</v>
      </c>
      <c r="D150" s="106" t="s">
        <v>78</v>
      </c>
      <c r="E150" s="106"/>
      <c r="F150" s="106"/>
      <c r="G150" s="106" t="s">
        <v>1916</v>
      </c>
      <c r="H150" s="106" t="s">
        <v>1917</v>
      </c>
      <c r="I150" s="106" t="s">
        <v>1918</v>
      </c>
      <c r="J150" s="106" t="s">
        <v>1474</v>
      </c>
      <c r="K150" s="106" t="s">
        <v>1919</v>
      </c>
      <c r="L150" s="109" t="s">
        <v>1516</v>
      </c>
      <c r="M150" s="106"/>
      <c r="N150" s="106"/>
      <c r="O150" s="106"/>
      <c r="P150" s="106"/>
      <c r="Q150" s="106"/>
      <c r="R150" s="106"/>
      <c r="S150" s="106"/>
      <c r="T150" s="106"/>
      <c r="U150" s="106"/>
      <c r="V150" s="106"/>
      <c r="W150" s="106"/>
      <c r="X150" s="106"/>
      <c r="Y150" s="106"/>
      <c r="Z150" s="106"/>
    </row>
    <row r="151" customHeight="1" spans="1:26">
      <c r="A151" s="106" t="s">
        <v>586</v>
      </c>
      <c r="B151" s="108"/>
      <c r="C151" s="106">
        <v>22351276</v>
      </c>
      <c r="D151" s="106" t="s">
        <v>78</v>
      </c>
      <c r="E151" s="106"/>
      <c r="F151" s="106"/>
      <c r="G151" s="106" t="s">
        <v>1961</v>
      </c>
      <c r="H151" s="106" t="s">
        <v>1926</v>
      </c>
      <c r="I151" s="106" t="s">
        <v>1962</v>
      </c>
      <c r="J151" s="106" t="s">
        <v>1676</v>
      </c>
      <c r="K151" s="106" t="s">
        <v>1963</v>
      </c>
      <c r="L151" s="109" t="s">
        <v>1903</v>
      </c>
      <c r="M151" s="106"/>
      <c r="N151" s="106"/>
      <c r="O151" s="106"/>
      <c r="P151" s="106"/>
      <c r="Q151" s="106"/>
      <c r="R151" s="106"/>
      <c r="S151" s="106"/>
      <c r="T151" s="106"/>
      <c r="U151" s="106"/>
      <c r="V151" s="106"/>
      <c r="W151" s="106"/>
      <c r="X151" s="106"/>
      <c r="Y151" s="106"/>
      <c r="Z151" s="106"/>
    </row>
    <row r="152" customHeight="1" spans="1:26">
      <c r="A152" s="106" t="s">
        <v>586</v>
      </c>
      <c r="B152" s="108"/>
      <c r="C152" s="106">
        <v>22351276</v>
      </c>
      <c r="D152" s="106" t="s">
        <v>78</v>
      </c>
      <c r="E152" s="106"/>
      <c r="F152" s="106"/>
      <c r="G152" s="106" t="s">
        <v>1911</v>
      </c>
      <c r="H152" s="106" t="s">
        <v>1912</v>
      </c>
      <c r="I152" s="106" t="s">
        <v>1913</v>
      </c>
      <c r="J152" s="106" t="s">
        <v>1914</v>
      </c>
      <c r="K152" s="106" t="s">
        <v>1964</v>
      </c>
      <c r="L152" s="109" t="s">
        <v>1965</v>
      </c>
      <c r="M152" s="106"/>
      <c r="N152" s="106"/>
      <c r="O152" s="106"/>
      <c r="P152" s="106"/>
      <c r="Q152" s="106"/>
      <c r="R152" s="106"/>
      <c r="S152" s="106"/>
      <c r="T152" s="106"/>
      <c r="U152" s="106"/>
      <c r="V152" s="106"/>
      <c r="W152" s="106"/>
      <c r="X152" s="106"/>
      <c r="Y152" s="106"/>
      <c r="Z152" s="106"/>
    </row>
    <row r="153" customHeight="1" spans="1:26">
      <c r="A153" s="106" t="s">
        <v>586</v>
      </c>
      <c r="B153" s="108"/>
      <c r="C153" s="106">
        <v>22351276</v>
      </c>
      <c r="D153" s="106" t="s">
        <v>78</v>
      </c>
      <c r="E153" s="106"/>
      <c r="F153" s="106"/>
      <c r="G153" s="106" t="s">
        <v>1925</v>
      </c>
      <c r="H153" s="106" t="s">
        <v>1926</v>
      </c>
      <c r="I153" s="106" t="s">
        <v>1927</v>
      </c>
      <c r="J153" s="106" t="s">
        <v>1676</v>
      </c>
      <c r="K153" s="106" t="s">
        <v>1928</v>
      </c>
      <c r="L153" s="109" t="s">
        <v>1448</v>
      </c>
      <c r="M153" s="106"/>
      <c r="N153" s="106"/>
      <c r="O153" s="106"/>
      <c r="P153" s="106"/>
      <c r="Q153" s="106"/>
      <c r="R153" s="106"/>
      <c r="S153" s="106"/>
      <c r="T153" s="106"/>
      <c r="U153" s="106"/>
      <c r="V153" s="106"/>
      <c r="W153" s="106"/>
      <c r="X153" s="106"/>
      <c r="Y153" s="106"/>
      <c r="Z153" s="106"/>
    </row>
    <row r="154" customHeight="1" spans="1:26">
      <c r="A154" s="106" t="s">
        <v>606</v>
      </c>
      <c r="B154" s="108"/>
      <c r="C154" s="106">
        <v>22351335</v>
      </c>
      <c r="D154" s="106" t="s">
        <v>71</v>
      </c>
      <c r="E154" s="106"/>
      <c r="F154" s="106"/>
      <c r="G154" s="106" t="s">
        <v>1966</v>
      </c>
      <c r="H154" s="106" t="s">
        <v>1967</v>
      </c>
      <c r="I154" s="106">
        <v>2024</v>
      </c>
      <c r="J154" s="106" t="s">
        <v>1427</v>
      </c>
      <c r="K154" s="106" t="s">
        <v>1968</v>
      </c>
      <c r="L154" s="120">
        <v>45723</v>
      </c>
      <c r="M154" s="106"/>
      <c r="N154" s="106"/>
      <c r="O154" s="106"/>
      <c r="P154" s="106"/>
      <c r="Q154" s="106"/>
      <c r="R154" s="106"/>
      <c r="S154" s="106"/>
      <c r="T154" s="106"/>
      <c r="U154" s="106"/>
      <c r="V154" s="106"/>
      <c r="W154" s="106"/>
      <c r="X154" s="106"/>
      <c r="Y154" s="106"/>
      <c r="Z154" s="106"/>
    </row>
    <row r="155" customHeight="1" spans="1:26">
      <c r="A155" s="106" t="s">
        <v>568</v>
      </c>
      <c r="B155" s="108"/>
      <c r="C155" s="106">
        <v>22351293</v>
      </c>
      <c r="D155" s="106" t="s">
        <v>71</v>
      </c>
      <c r="E155" s="106"/>
      <c r="F155" s="106"/>
      <c r="G155" s="106" t="s">
        <v>1961</v>
      </c>
      <c r="H155" s="106" t="s">
        <v>1926</v>
      </c>
      <c r="I155" s="106" t="s">
        <v>1962</v>
      </c>
      <c r="J155" s="106" t="s">
        <v>1676</v>
      </c>
      <c r="K155" s="106" t="s">
        <v>1963</v>
      </c>
      <c r="L155" s="120">
        <v>45662</v>
      </c>
      <c r="M155" s="106"/>
      <c r="N155" s="106"/>
      <c r="O155" s="106"/>
      <c r="P155" s="106"/>
      <c r="Q155" s="106"/>
      <c r="R155" s="106"/>
      <c r="S155" s="106"/>
      <c r="T155" s="106"/>
      <c r="U155" s="106"/>
      <c r="V155" s="106"/>
      <c r="W155" s="106"/>
      <c r="X155" s="106"/>
      <c r="Y155" s="106"/>
      <c r="Z155" s="106"/>
    </row>
    <row r="156" customHeight="1" spans="1:26">
      <c r="A156" s="106" t="s">
        <v>568</v>
      </c>
      <c r="B156" s="108"/>
      <c r="C156" s="106">
        <v>22351293</v>
      </c>
      <c r="D156" s="106" t="s">
        <v>71</v>
      </c>
      <c r="E156" s="106"/>
      <c r="F156" s="106"/>
      <c r="G156" s="106" t="s">
        <v>1916</v>
      </c>
      <c r="H156" s="106" t="s">
        <v>1917</v>
      </c>
      <c r="I156" s="106" t="s">
        <v>1918</v>
      </c>
      <c r="J156" s="106" t="s">
        <v>1474</v>
      </c>
      <c r="K156" s="106" t="s">
        <v>1919</v>
      </c>
      <c r="L156" s="109" t="s">
        <v>1969</v>
      </c>
      <c r="M156" s="106"/>
      <c r="N156" s="106"/>
      <c r="O156" s="106"/>
      <c r="P156" s="106"/>
      <c r="Q156" s="106"/>
      <c r="R156" s="106"/>
      <c r="S156" s="106"/>
      <c r="T156" s="106"/>
      <c r="U156" s="106"/>
      <c r="V156" s="106"/>
      <c r="W156" s="106"/>
      <c r="X156" s="106"/>
      <c r="Y156" s="106"/>
      <c r="Z156" s="106"/>
    </row>
    <row r="157" customHeight="1" spans="1:26">
      <c r="A157" s="106" t="s">
        <v>572</v>
      </c>
      <c r="B157" s="108"/>
      <c r="C157" s="106">
        <v>22351102</v>
      </c>
      <c r="D157" s="106" t="s">
        <v>63</v>
      </c>
      <c r="E157" s="106"/>
      <c r="F157" s="106"/>
      <c r="G157" s="106" t="s">
        <v>1970</v>
      </c>
      <c r="H157" s="106" t="s">
        <v>1971</v>
      </c>
      <c r="I157" s="135">
        <v>45615</v>
      </c>
      <c r="J157" s="106" t="s">
        <v>1972</v>
      </c>
      <c r="K157" s="106" t="s">
        <v>1973</v>
      </c>
      <c r="L157" s="106" t="s">
        <v>1974</v>
      </c>
      <c r="M157" s="106"/>
      <c r="N157" s="106"/>
      <c r="O157" s="106"/>
      <c r="P157" s="106"/>
      <c r="Q157" s="106"/>
      <c r="R157" s="106"/>
      <c r="S157" s="106"/>
      <c r="T157" s="106"/>
      <c r="U157" s="106"/>
      <c r="V157" s="106"/>
      <c r="W157" s="106"/>
      <c r="X157" s="106"/>
      <c r="Y157" s="106"/>
      <c r="Z157" s="106"/>
    </row>
    <row r="158" customHeight="1" spans="1:26">
      <c r="A158" s="106" t="s">
        <v>572</v>
      </c>
      <c r="B158" s="108"/>
      <c r="C158" s="106">
        <v>22351102</v>
      </c>
      <c r="D158" s="106" t="s">
        <v>63</v>
      </c>
      <c r="E158" s="106"/>
      <c r="F158" s="106"/>
      <c r="G158" s="106" t="s">
        <v>1975</v>
      </c>
      <c r="H158" s="106" t="s">
        <v>1976</v>
      </c>
      <c r="I158" s="133">
        <v>45864</v>
      </c>
      <c r="J158" s="106" t="s">
        <v>1972</v>
      </c>
      <c r="K158" s="106" t="s">
        <v>1977</v>
      </c>
      <c r="L158" s="106" t="s">
        <v>1978</v>
      </c>
      <c r="M158" s="106"/>
      <c r="N158" s="106"/>
      <c r="O158" s="106"/>
      <c r="P158" s="106"/>
      <c r="Q158" s="106"/>
      <c r="R158" s="106"/>
      <c r="S158" s="106"/>
      <c r="T158" s="106"/>
      <c r="U158" s="106"/>
      <c r="V158" s="106"/>
      <c r="W158" s="106"/>
      <c r="X158" s="106"/>
      <c r="Y158" s="106"/>
      <c r="Z158" s="106"/>
    </row>
    <row r="159" customHeight="1" spans="1:26">
      <c r="A159" s="106" t="s">
        <v>594</v>
      </c>
      <c r="B159" s="108"/>
      <c r="C159" s="106">
        <v>22351195</v>
      </c>
      <c r="D159" s="106" t="s">
        <v>40</v>
      </c>
      <c r="E159" s="106"/>
      <c r="F159" s="106"/>
      <c r="G159" s="106" t="s">
        <v>1979</v>
      </c>
      <c r="H159" s="106" t="s">
        <v>1980</v>
      </c>
      <c r="I159" s="106" t="s">
        <v>1981</v>
      </c>
      <c r="J159" s="106" t="s">
        <v>1676</v>
      </c>
      <c r="K159" s="106" t="s">
        <v>1982</v>
      </c>
      <c r="L159" s="136">
        <v>0.666666666666667</v>
      </c>
      <c r="M159" s="106"/>
      <c r="N159" s="106"/>
      <c r="O159" s="106"/>
      <c r="P159" s="106"/>
      <c r="Q159" s="106"/>
      <c r="R159" s="106"/>
      <c r="S159" s="106"/>
      <c r="T159" s="106"/>
      <c r="U159" s="106"/>
      <c r="V159" s="106"/>
      <c r="W159" s="106"/>
      <c r="X159" s="106"/>
      <c r="Y159" s="106"/>
      <c r="Z159" s="106"/>
    </row>
    <row r="160" customHeight="1" spans="1:26">
      <c r="A160" s="106" t="s">
        <v>583</v>
      </c>
      <c r="B160" s="108"/>
      <c r="C160" s="106">
        <v>22351099</v>
      </c>
      <c r="D160" s="106" t="s">
        <v>63</v>
      </c>
      <c r="E160" s="106"/>
      <c r="F160" s="106"/>
      <c r="G160" s="106" t="s">
        <v>1983</v>
      </c>
      <c r="H160" s="106" t="s">
        <v>1937</v>
      </c>
      <c r="I160" s="106">
        <v>2024.07</v>
      </c>
      <c r="J160" s="106" t="s">
        <v>1550</v>
      </c>
      <c r="K160" s="106" t="s">
        <v>1984</v>
      </c>
      <c r="L160" s="109" t="s">
        <v>1506</v>
      </c>
      <c r="M160" s="106"/>
      <c r="N160" s="106"/>
      <c r="O160" s="106"/>
      <c r="P160" s="106"/>
      <c r="Q160" s="106"/>
      <c r="R160" s="106"/>
      <c r="S160" s="106"/>
      <c r="T160" s="106"/>
      <c r="U160" s="106"/>
      <c r="V160" s="106"/>
      <c r="W160" s="106"/>
      <c r="X160" s="106"/>
      <c r="Y160" s="106"/>
      <c r="Z160" s="106"/>
    </row>
    <row r="161" customHeight="1" spans="1:26">
      <c r="A161" s="106" t="s">
        <v>583</v>
      </c>
      <c r="B161" s="108"/>
      <c r="C161" s="106">
        <v>22351099</v>
      </c>
      <c r="D161" s="106" t="s">
        <v>63</v>
      </c>
      <c r="E161" s="106"/>
      <c r="F161" s="106"/>
      <c r="G161" s="106" t="s">
        <v>1985</v>
      </c>
      <c r="H161" s="106" t="s">
        <v>1986</v>
      </c>
      <c r="I161" s="106">
        <v>2024.12</v>
      </c>
      <c r="J161" s="106" t="s">
        <v>1550</v>
      </c>
      <c r="K161" s="106" t="s">
        <v>1987</v>
      </c>
      <c r="L161" s="109" t="s">
        <v>1903</v>
      </c>
      <c r="M161" s="106"/>
      <c r="N161" s="106"/>
      <c r="O161" s="106"/>
      <c r="P161" s="106"/>
      <c r="Q161" s="106"/>
      <c r="R161" s="106"/>
      <c r="S161" s="106"/>
      <c r="T161" s="106"/>
      <c r="U161" s="106"/>
      <c r="V161" s="106"/>
      <c r="W161" s="106"/>
      <c r="X161" s="106"/>
      <c r="Y161" s="106"/>
      <c r="Z161" s="106"/>
    </row>
    <row r="162" customHeight="1" spans="1:26">
      <c r="A162" s="106" t="s">
        <v>583</v>
      </c>
      <c r="B162" s="123"/>
      <c r="C162" s="106">
        <v>22351099</v>
      </c>
      <c r="D162" s="106" t="s">
        <v>63</v>
      </c>
      <c r="E162" s="106"/>
      <c r="F162" s="106"/>
      <c r="G162" s="106" t="s">
        <v>1988</v>
      </c>
      <c r="H162" s="106" t="s">
        <v>1989</v>
      </c>
      <c r="I162" s="106">
        <v>2025.07</v>
      </c>
      <c r="J162" s="106" t="s">
        <v>1544</v>
      </c>
      <c r="K162" s="106" t="s">
        <v>1990</v>
      </c>
      <c r="L162" s="109" t="s">
        <v>1471</v>
      </c>
      <c r="M162" s="106"/>
      <c r="N162" s="106"/>
      <c r="O162" s="106"/>
      <c r="P162" s="106"/>
      <c r="Q162" s="106"/>
      <c r="R162" s="106"/>
      <c r="S162" s="106"/>
      <c r="T162" s="106"/>
      <c r="U162" s="106"/>
      <c r="V162" s="106"/>
      <c r="W162" s="106"/>
      <c r="X162" s="106"/>
      <c r="Y162" s="106"/>
      <c r="Z162" s="106"/>
    </row>
    <row r="163" customHeight="1" spans="1:26">
      <c r="A163" s="124" t="s">
        <v>617</v>
      </c>
      <c r="B163" s="107" t="s">
        <v>607</v>
      </c>
      <c r="C163" s="125" t="s">
        <v>1991</v>
      </c>
      <c r="D163" s="106" t="s">
        <v>71</v>
      </c>
      <c r="E163" s="126"/>
      <c r="F163" s="126"/>
      <c r="G163" s="106" t="s">
        <v>1992</v>
      </c>
      <c r="H163" s="106" t="s">
        <v>1445</v>
      </c>
      <c r="I163" s="133" t="s">
        <v>1993</v>
      </c>
      <c r="J163" s="106" t="s">
        <v>1427</v>
      </c>
      <c r="K163" s="106" t="s">
        <v>1994</v>
      </c>
      <c r="L163" s="106" t="s">
        <v>1899</v>
      </c>
      <c r="M163" s="126"/>
      <c r="N163" s="126"/>
      <c r="O163" s="126"/>
      <c r="P163" s="126"/>
      <c r="Q163" s="126"/>
      <c r="R163" s="18"/>
      <c r="S163" s="18"/>
      <c r="T163" s="18"/>
      <c r="U163" s="18"/>
      <c r="V163" s="18"/>
      <c r="W163" s="18"/>
      <c r="X163" s="18"/>
      <c r="Y163" s="18"/>
      <c r="Z163" s="18"/>
    </row>
    <row r="164" customHeight="1" spans="1:26">
      <c r="A164" s="124" t="s">
        <v>617</v>
      </c>
      <c r="B164" s="108"/>
      <c r="C164" s="125" t="s">
        <v>1991</v>
      </c>
      <c r="D164" s="106" t="s">
        <v>71</v>
      </c>
      <c r="E164" s="126"/>
      <c r="F164" s="126"/>
      <c r="G164" s="126"/>
      <c r="H164" s="126"/>
      <c r="I164" s="126"/>
      <c r="J164" s="126"/>
      <c r="K164" s="126"/>
      <c r="L164" s="126"/>
      <c r="M164" s="106" t="s">
        <v>1995</v>
      </c>
      <c r="N164" s="106" t="s">
        <v>1430</v>
      </c>
      <c r="O164" s="106" t="s">
        <v>1996</v>
      </c>
      <c r="P164" s="106" t="s">
        <v>1997</v>
      </c>
      <c r="Q164" s="145" t="s">
        <v>1998</v>
      </c>
      <c r="R164" s="18"/>
      <c r="S164" s="18"/>
      <c r="T164" s="18"/>
      <c r="U164" s="18"/>
      <c r="V164" s="18"/>
      <c r="W164" s="18"/>
      <c r="X164" s="18"/>
      <c r="Y164" s="18"/>
      <c r="Z164" s="18"/>
    </row>
    <row r="165" customHeight="1" spans="1:26">
      <c r="A165" s="127" t="s">
        <v>629</v>
      </c>
      <c r="B165" s="108"/>
      <c r="C165" s="128">
        <v>22351097</v>
      </c>
      <c r="D165" s="106" t="s">
        <v>48</v>
      </c>
      <c r="E165" s="126"/>
      <c r="F165" s="126"/>
      <c r="G165" s="126"/>
      <c r="H165" s="126"/>
      <c r="I165" s="126"/>
      <c r="J165" s="126"/>
      <c r="K165" s="126"/>
      <c r="L165" s="126"/>
      <c r="M165" s="106" t="s">
        <v>1999</v>
      </c>
      <c r="N165" s="106" t="s">
        <v>1430</v>
      </c>
      <c r="O165" s="106" t="s">
        <v>2000</v>
      </c>
      <c r="P165" s="106" t="s">
        <v>2001</v>
      </c>
      <c r="Q165" s="145" t="s">
        <v>1678</v>
      </c>
      <c r="R165" s="18"/>
      <c r="S165" s="18"/>
      <c r="T165" s="18"/>
      <c r="U165" s="18"/>
      <c r="V165" s="18"/>
      <c r="W165" s="18"/>
      <c r="X165" s="18"/>
      <c r="Y165" s="18"/>
      <c r="Z165" s="18"/>
    </row>
    <row r="166" customHeight="1" spans="1:26">
      <c r="A166" s="127" t="s">
        <v>608</v>
      </c>
      <c r="B166" s="108"/>
      <c r="C166" s="128">
        <v>22351306</v>
      </c>
      <c r="D166" s="126" t="s">
        <v>78</v>
      </c>
      <c r="E166" s="126"/>
      <c r="F166" s="126"/>
      <c r="G166" s="106" t="s">
        <v>2002</v>
      </c>
      <c r="H166" s="126" t="s">
        <v>2003</v>
      </c>
      <c r="I166" s="137">
        <v>45747</v>
      </c>
      <c r="J166" s="126" t="s">
        <v>1427</v>
      </c>
      <c r="K166" s="106" t="s">
        <v>2004</v>
      </c>
      <c r="L166" s="138" t="s">
        <v>2005</v>
      </c>
      <c r="M166" s="126"/>
      <c r="N166" s="126"/>
      <c r="O166" s="126"/>
      <c r="P166" s="126"/>
      <c r="Q166" s="126"/>
      <c r="R166" s="18"/>
      <c r="S166" s="18"/>
      <c r="T166" s="18"/>
      <c r="U166" s="18"/>
      <c r="V166" s="18"/>
      <c r="W166" s="18"/>
      <c r="X166" s="18"/>
      <c r="Y166" s="18"/>
      <c r="Z166" s="18"/>
    </row>
    <row r="167" customHeight="1" spans="1:26">
      <c r="A167" s="127" t="s">
        <v>608</v>
      </c>
      <c r="B167" s="108"/>
      <c r="C167" s="128">
        <v>22351306</v>
      </c>
      <c r="D167" s="126" t="s">
        <v>78</v>
      </c>
      <c r="E167" s="126"/>
      <c r="F167" s="126"/>
      <c r="G167" s="106" t="s">
        <v>2006</v>
      </c>
      <c r="H167" s="126" t="s">
        <v>2007</v>
      </c>
      <c r="I167" s="137">
        <v>45900</v>
      </c>
      <c r="J167" s="126" t="s">
        <v>1427</v>
      </c>
      <c r="K167" s="106" t="s">
        <v>2008</v>
      </c>
      <c r="L167" s="138" t="s">
        <v>2009</v>
      </c>
      <c r="M167" s="126"/>
      <c r="N167" s="126"/>
      <c r="O167" s="126"/>
      <c r="P167" s="126"/>
      <c r="Q167" s="126"/>
      <c r="R167" s="18"/>
      <c r="S167" s="18"/>
      <c r="T167" s="18"/>
      <c r="U167" s="18"/>
      <c r="V167" s="18"/>
      <c r="W167" s="18"/>
      <c r="X167" s="18"/>
      <c r="Y167" s="18"/>
      <c r="Z167" s="18"/>
    </row>
    <row r="168" customHeight="1" spans="1:26">
      <c r="A168" s="127" t="s">
        <v>608</v>
      </c>
      <c r="B168" s="108"/>
      <c r="C168" s="128">
        <v>22351306</v>
      </c>
      <c r="D168" s="126" t="s">
        <v>78</v>
      </c>
      <c r="E168" s="126"/>
      <c r="F168" s="126"/>
      <c r="G168" s="106" t="s">
        <v>2010</v>
      </c>
      <c r="H168" s="126" t="s">
        <v>1937</v>
      </c>
      <c r="I168" s="137">
        <v>45777</v>
      </c>
      <c r="J168" s="126" t="s">
        <v>1474</v>
      </c>
      <c r="K168" s="106" t="s">
        <v>2011</v>
      </c>
      <c r="L168" s="138" t="s">
        <v>2005</v>
      </c>
      <c r="M168" s="126"/>
      <c r="N168" s="126"/>
      <c r="O168" s="126"/>
      <c r="P168" s="126"/>
      <c r="Q168" s="126"/>
      <c r="R168" s="18"/>
      <c r="S168" s="18"/>
      <c r="T168" s="18"/>
      <c r="U168" s="18"/>
      <c r="V168" s="18"/>
      <c r="W168" s="18"/>
      <c r="X168" s="18"/>
      <c r="Y168" s="18"/>
      <c r="Z168" s="18"/>
    </row>
    <row r="169" customHeight="1" spans="1:26">
      <c r="A169" s="127" t="s">
        <v>612</v>
      </c>
      <c r="B169" s="123"/>
      <c r="C169" s="128">
        <v>22351047</v>
      </c>
      <c r="D169" s="126" t="s">
        <v>78</v>
      </c>
      <c r="E169" s="126"/>
      <c r="F169" s="126"/>
      <c r="G169" s="106" t="s">
        <v>2012</v>
      </c>
      <c r="H169" s="126" t="s">
        <v>1489</v>
      </c>
      <c r="I169" s="137">
        <v>45844</v>
      </c>
      <c r="J169" s="126" t="s">
        <v>1427</v>
      </c>
      <c r="K169" s="106" t="s">
        <v>2013</v>
      </c>
      <c r="L169" s="139" t="s">
        <v>2014</v>
      </c>
      <c r="M169" s="126"/>
      <c r="N169" s="126"/>
      <c r="O169" s="126"/>
      <c r="P169" s="126"/>
      <c r="Q169" s="126"/>
      <c r="R169" s="146"/>
      <c r="S169" s="146"/>
      <c r="T169" s="146"/>
      <c r="U169" s="146"/>
      <c r="V169" s="146"/>
      <c r="W169" s="146"/>
      <c r="X169" s="146"/>
      <c r="Y169" s="146"/>
      <c r="Z169" s="146"/>
    </row>
    <row r="170" s="1" customFormat="1" ht="252" customHeight="1" spans="1:29">
      <c r="A170" s="106" t="s">
        <v>682</v>
      </c>
      <c r="B170" s="107" t="s">
        <v>2015</v>
      </c>
      <c r="C170" s="106">
        <v>22351346</v>
      </c>
      <c r="D170" s="106" t="s">
        <v>71</v>
      </c>
      <c r="E170" s="106"/>
      <c r="F170" s="106"/>
      <c r="G170" s="106" t="s">
        <v>2016</v>
      </c>
      <c r="H170" s="106" t="s">
        <v>2017</v>
      </c>
      <c r="I170" s="140">
        <v>45778</v>
      </c>
      <c r="J170" s="106" t="s">
        <v>1455</v>
      </c>
      <c r="K170" s="106" t="s">
        <v>2018</v>
      </c>
      <c r="L170" s="106" t="s">
        <v>2019</v>
      </c>
      <c r="M170" s="106"/>
      <c r="N170" s="106"/>
      <c r="O170" s="106"/>
      <c r="P170" s="106"/>
      <c r="Q170" s="106"/>
      <c r="R170" s="106" t="s">
        <v>2020</v>
      </c>
      <c r="S170" s="106"/>
      <c r="T170" s="106" t="s">
        <v>2021</v>
      </c>
      <c r="U170" s="106" t="s">
        <v>2022</v>
      </c>
      <c r="V170" s="106" t="s">
        <v>2023</v>
      </c>
      <c r="W170" s="109" t="s">
        <v>1574</v>
      </c>
      <c r="X170" s="106"/>
      <c r="Y170" s="106"/>
      <c r="Z170" s="106"/>
      <c r="AA170" s="106"/>
      <c r="AB170" s="106"/>
      <c r="AC170" s="106"/>
    </row>
    <row r="171" s="1" customFormat="1" ht="264" customHeight="1" spans="1:29">
      <c r="A171" s="106"/>
      <c r="B171" s="108"/>
      <c r="C171" s="106"/>
      <c r="D171" s="106"/>
      <c r="E171" s="106"/>
      <c r="F171" s="106"/>
      <c r="G171" s="106" t="s">
        <v>2024</v>
      </c>
      <c r="H171" s="106" t="s">
        <v>2017</v>
      </c>
      <c r="I171" s="140">
        <v>45778</v>
      </c>
      <c r="J171" s="106" t="s">
        <v>1455</v>
      </c>
      <c r="K171" s="106" t="s">
        <v>2025</v>
      </c>
      <c r="L171" s="109" t="s">
        <v>1895</v>
      </c>
      <c r="M171" s="106"/>
      <c r="N171" s="106"/>
      <c r="O171" s="106"/>
      <c r="P171" s="106"/>
      <c r="Q171" s="106"/>
      <c r="R171" s="106" t="s">
        <v>2026</v>
      </c>
      <c r="S171" s="106"/>
      <c r="T171" s="106" t="s">
        <v>2021</v>
      </c>
      <c r="U171" s="106" t="s">
        <v>2022</v>
      </c>
      <c r="V171" s="106" t="s">
        <v>2027</v>
      </c>
      <c r="W171" s="109" t="s">
        <v>2028</v>
      </c>
      <c r="X171" s="106"/>
      <c r="Y171" s="106"/>
      <c r="Z171" s="106"/>
      <c r="AA171" s="106"/>
      <c r="AB171" s="106"/>
      <c r="AC171" s="106"/>
    </row>
    <row r="172" s="1" customFormat="1" ht="15.6" customHeight="1" spans="1:29">
      <c r="A172" s="106" t="s">
        <v>740</v>
      </c>
      <c r="B172" s="108"/>
      <c r="C172" s="106">
        <v>22351347</v>
      </c>
      <c r="D172" s="106" t="s">
        <v>71</v>
      </c>
      <c r="E172" s="106" t="s">
        <v>123</v>
      </c>
      <c r="F172" s="106" t="s">
        <v>123</v>
      </c>
      <c r="G172" s="106" t="s">
        <v>123</v>
      </c>
      <c r="H172" s="106" t="s">
        <v>123</v>
      </c>
      <c r="I172" s="106" t="s">
        <v>123</v>
      </c>
      <c r="J172" s="106" t="s">
        <v>123</v>
      </c>
      <c r="K172" s="106" t="s">
        <v>123</v>
      </c>
      <c r="L172" s="106" t="s">
        <v>123</v>
      </c>
      <c r="M172" s="106" t="s">
        <v>123</v>
      </c>
      <c r="N172" s="106" t="s">
        <v>123</v>
      </c>
      <c r="O172" s="106" t="s">
        <v>123</v>
      </c>
      <c r="P172" s="106" t="s">
        <v>123</v>
      </c>
      <c r="Q172" s="106" t="s">
        <v>123</v>
      </c>
      <c r="R172" s="106" t="s">
        <v>123</v>
      </c>
      <c r="S172" s="106" t="s">
        <v>123</v>
      </c>
      <c r="T172" s="106" t="s">
        <v>123</v>
      </c>
      <c r="U172" s="106" t="s">
        <v>123</v>
      </c>
      <c r="V172" s="106" t="s">
        <v>123</v>
      </c>
      <c r="W172" s="106" t="s">
        <v>123</v>
      </c>
      <c r="X172" s="106" t="s">
        <v>123</v>
      </c>
      <c r="Y172" s="106" t="s">
        <v>123</v>
      </c>
      <c r="Z172" s="106" t="s">
        <v>123</v>
      </c>
      <c r="AA172" s="106"/>
      <c r="AB172" s="106"/>
      <c r="AC172" s="106"/>
    </row>
    <row r="173" s="1" customFormat="1" ht="156" customHeight="1" spans="1:29">
      <c r="A173" s="106" t="s">
        <v>697</v>
      </c>
      <c r="B173" s="108"/>
      <c r="C173" s="106">
        <v>22351353</v>
      </c>
      <c r="D173" s="106" t="s">
        <v>58</v>
      </c>
      <c r="E173" s="106"/>
      <c r="F173" s="106"/>
      <c r="G173" s="106" t="s">
        <v>1816</v>
      </c>
      <c r="H173" s="106" t="s">
        <v>1813</v>
      </c>
      <c r="I173" s="106" t="s">
        <v>1814</v>
      </c>
      <c r="J173" s="106" t="s">
        <v>1676</v>
      </c>
      <c r="K173" s="106" t="s">
        <v>1817</v>
      </c>
      <c r="L173" s="109" t="s">
        <v>1448</v>
      </c>
      <c r="M173" s="106" t="s">
        <v>1823</v>
      </c>
      <c r="N173" s="106" t="s">
        <v>1430</v>
      </c>
      <c r="O173" s="106" t="s">
        <v>1824</v>
      </c>
      <c r="P173" s="106" t="s">
        <v>1825</v>
      </c>
      <c r="Q173" s="109" t="s">
        <v>2029</v>
      </c>
      <c r="R173" s="106"/>
      <c r="S173" s="106"/>
      <c r="T173" s="106"/>
      <c r="U173" s="106"/>
      <c r="V173" s="106"/>
      <c r="W173" s="106"/>
      <c r="X173" s="106"/>
      <c r="Y173" s="106"/>
      <c r="Z173" s="106"/>
      <c r="AA173" s="106"/>
      <c r="AB173" s="106"/>
      <c r="AC173" s="106"/>
    </row>
    <row r="174" s="1" customFormat="1" ht="183.6" customHeight="1" spans="1:29">
      <c r="A174" s="106"/>
      <c r="B174" s="108"/>
      <c r="C174" s="106"/>
      <c r="D174" s="106"/>
      <c r="E174" s="106"/>
      <c r="F174" s="106"/>
      <c r="G174" s="129" t="s">
        <v>1812</v>
      </c>
      <c r="H174" s="106" t="s">
        <v>1813</v>
      </c>
      <c r="I174" s="106" t="s">
        <v>1814</v>
      </c>
      <c r="J174" s="106" t="s">
        <v>1676</v>
      </c>
      <c r="K174" s="106" t="s">
        <v>1815</v>
      </c>
      <c r="L174" s="109" t="s">
        <v>1466</v>
      </c>
      <c r="M174" s="106"/>
      <c r="N174" s="106"/>
      <c r="O174" s="106"/>
      <c r="P174" s="106"/>
      <c r="Q174" s="106"/>
      <c r="R174" s="106"/>
      <c r="S174" s="106"/>
      <c r="T174" s="106"/>
      <c r="U174" s="106"/>
      <c r="V174" s="106"/>
      <c r="W174" s="106"/>
      <c r="X174" s="106"/>
      <c r="Y174" s="106"/>
      <c r="Z174" s="106"/>
      <c r="AA174" s="106"/>
      <c r="AB174" s="106"/>
      <c r="AC174" s="106"/>
    </row>
    <row r="175" s="1" customFormat="1" ht="192" customHeight="1" spans="1:29">
      <c r="A175" s="106"/>
      <c r="B175" s="108"/>
      <c r="C175" s="106"/>
      <c r="D175" s="106"/>
      <c r="E175" s="106"/>
      <c r="F175" s="106"/>
      <c r="G175" s="106" t="s">
        <v>1818</v>
      </c>
      <c r="H175" s="106" t="s">
        <v>1819</v>
      </c>
      <c r="I175" s="106" t="s">
        <v>1820</v>
      </c>
      <c r="J175" s="106" t="s">
        <v>1821</v>
      </c>
      <c r="K175" s="106" t="s">
        <v>1822</v>
      </c>
      <c r="L175" s="109" t="s">
        <v>1515</v>
      </c>
      <c r="M175" s="106"/>
      <c r="N175" s="106"/>
      <c r="O175" s="106"/>
      <c r="P175" s="106"/>
      <c r="Q175" s="106"/>
      <c r="R175" s="106"/>
      <c r="S175" s="106"/>
      <c r="T175" s="106"/>
      <c r="U175" s="106"/>
      <c r="V175" s="106"/>
      <c r="W175" s="106"/>
      <c r="X175" s="106"/>
      <c r="Y175" s="106"/>
      <c r="Z175" s="106"/>
      <c r="AA175" s="106"/>
      <c r="AB175" s="106"/>
      <c r="AC175" s="106"/>
    </row>
    <row r="176" s="1" customFormat="1" ht="156" customHeight="1" spans="1:29">
      <c r="A176" s="106" t="s">
        <v>766</v>
      </c>
      <c r="B176" s="108"/>
      <c r="C176" s="106">
        <v>22351365</v>
      </c>
      <c r="D176" s="106" t="s">
        <v>78</v>
      </c>
      <c r="E176" s="106"/>
      <c r="F176" s="106"/>
      <c r="G176" s="106" t="s">
        <v>2030</v>
      </c>
      <c r="H176" s="106" t="s">
        <v>2031</v>
      </c>
      <c r="I176" s="106" t="s">
        <v>2032</v>
      </c>
      <c r="J176" s="106" t="s">
        <v>2033</v>
      </c>
      <c r="K176" s="106" t="s">
        <v>2034</v>
      </c>
      <c r="L176" s="136">
        <v>0.25</v>
      </c>
      <c r="M176" s="106"/>
      <c r="N176" s="106"/>
      <c r="O176" s="106"/>
      <c r="P176" s="106"/>
      <c r="Q176" s="106"/>
      <c r="R176" s="106"/>
      <c r="S176" s="106"/>
      <c r="T176" s="106"/>
      <c r="U176" s="106"/>
      <c r="V176" s="106"/>
      <c r="W176" s="106"/>
      <c r="X176" s="106"/>
      <c r="Y176" s="106"/>
      <c r="Z176" s="106"/>
      <c r="AA176" s="106"/>
      <c r="AB176" s="106"/>
      <c r="AC176" s="106"/>
    </row>
    <row r="177" s="1" customFormat="1" ht="156" customHeight="1" spans="1:29">
      <c r="A177" s="106" t="s">
        <v>686</v>
      </c>
      <c r="B177" s="108"/>
      <c r="C177" s="106">
        <v>22351350</v>
      </c>
      <c r="D177" s="106" t="s">
        <v>71</v>
      </c>
      <c r="E177" s="106"/>
      <c r="F177" s="106"/>
      <c r="G177" s="106" t="s">
        <v>2035</v>
      </c>
      <c r="H177" s="106" t="s">
        <v>2036</v>
      </c>
      <c r="I177" s="141">
        <v>45748</v>
      </c>
      <c r="J177" s="106" t="s">
        <v>1427</v>
      </c>
      <c r="K177" s="142" t="s">
        <v>2037</v>
      </c>
      <c r="L177" s="109" t="s">
        <v>1506</v>
      </c>
      <c r="M177" s="106"/>
      <c r="N177" s="106"/>
      <c r="O177" s="132"/>
      <c r="P177" s="106"/>
      <c r="Q177" s="109"/>
      <c r="R177" s="106"/>
      <c r="S177" s="106"/>
      <c r="T177" s="106"/>
      <c r="U177" s="106"/>
      <c r="V177" s="106"/>
      <c r="W177" s="106"/>
      <c r="X177" s="106"/>
      <c r="Y177" s="106"/>
      <c r="Z177" s="106"/>
      <c r="AA177" s="106"/>
      <c r="AB177" s="106"/>
      <c r="AC177" s="106"/>
    </row>
    <row r="178" s="1" customFormat="1" ht="216" customHeight="1" spans="1:29">
      <c r="A178" s="106" t="s">
        <v>686</v>
      </c>
      <c r="B178" s="108"/>
      <c r="C178" s="106">
        <v>22351350</v>
      </c>
      <c r="D178" s="106" t="s">
        <v>71</v>
      </c>
      <c r="E178" s="106"/>
      <c r="F178" s="106"/>
      <c r="G178" s="106" t="s">
        <v>2038</v>
      </c>
      <c r="H178" s="106" t="s">
        <v>2039</v>
      </c>
      <c r="I178" s="141">
        <v>45597</v>
      </c>
      <c r="J178" s="106" t="s">
        <v>1427</v>
      </c>
      <c r="K178" s="106" t="s">
        <v>2040</v>
      </c>
      <c r="L178" s="109" t="s">
        <v>1503</v>
      </c>
      <c r="M178" s="106"/>
      <c r="N178" s="106"/>
      <c r="O178" s="106"/>
      <c r="P178" s="106"/>
      <c r="Q178" s="109"/>
      <c r="R178" s="106"/>
      <c r="S178" s="106"/>
      <c r="T178" s="106"/>
      <c r="U178" s="106"/>
      <c r="V178" s="106"/>
      <c r="W178" s="106"/>
      <c r="X178" s="106"/>
      <c r="Y178" s="106"/>
      <c r="Z178" s="106"/>
      <c r="AA178" s="106"/>
      <c r="AB178" s="106"/>
      <c r="AC178" s="106"/>
    </row>
    <row r="179" s="1" customFormat="1" ht="168" customHeight="1" spans="1:29">
      <c r="A179" s="106" t="s">
        <v>686</v>
      </c>
      <c r="B179" s="108"/>
      <c r="C179" s="106">
        <v>22351350</v>
      </c>
      <c r="D179" s="106" t="s">
        <v>71</v>
      </c>
      <c r="E179" s="106"/>
      <c r="F179" s="106"/>
      <c r="G179" s="106" t="s">
        <v>2041</v>
      </c>
      <c r="H179" s="106" t="s">
        <v>2042</v>
      </c>
      <c r="I179" s="141">
        <v>45839</v>
      </c>
      <c r="J179" s="106" t="s">
        <v>1427</v>
      </c>
      <c r="K179" s="106" t="s">
        <v>2043</v>
      </c>
      <c r="L179" s="109" t="s">
        <v>2044</v>
      </c>
      <c r="M179" s="106" t="s">
        <v>993</v>
      </c>
      <c r="N179" s="106"/>
      <c r="O179" s="106"/>
      <c r="P179" s="106"/>
      <c r="Q179" s="106"/>
      <c r="R179" s="106"/>
      <c r="S179" s="106"/>
      <c r="T179" s="106"/>
      <c r="U179" s="106"/>
      <c r="V179" s="106"/>
      <c r="W179" s="106"/>
      <c r="X179" s="106"/>
      <c r="Y179" s="106"/>
      <c r="Z179" s="106"/>
      <c r="AA179" s="106"/>
      <c r="AB179" s="106"/>
      <c r="AC179" s="106"/>
    </row>
    <row r="180" s="1" customFormat="1" ht="168" customHeight="1" spans="1:29">
      <c r="A180" s="106" t="s">
        <v>686</v>
      </c>
      <c r="B180" s="108"/>
      <c r="C180" s="106">
        <v>22351350</v>
      </c>
      <c r="D180" s="106" t="s">
        <v>71</v>
      </c>
      <c r="E180" s="106"/>
      <c r="F180" s="106"/>
      <c r="G180" s="106" t="s">
        <v>2045</v>
      </c>
      <c r="H180" s="106" t="s">
        <v>2042</v>
      </c>
      <c r="I180" s="141">
        <v>45839</v>
      </c>
      <c r="J180" s="106" t="s">
        <v>1427</v>
      </c>
      <c r="K180" s="106" t="s">
        <v>2046</v>
      </c>
      <c r="L180" s="109" t="s">
        <v>2047</v>
      </c>
      <c r="M180" s="106" t="s">
        <v>993</v>
      </c>
      <c r="N180" s="106"/>
      <c r="O180" s="106"/>
      <c r="P180" s="106"/>
      <c r="Q180" s="106"/>
      <c r="R180" s="106"/>
      <c r="S180" s="106"/>
      <c r="T180" s="106"/>
      <c r="U180" s="106"/>
      <c r="V180" s="106"/>
      <c r="W180" s="106"/>
      <c r="X180" s="106"/>
      <c r="Y180" s="106"/>
      <c r="Z180" s="106"/>
      <c r="AA180" s="106"/>
      <c r="AB180" s="106"/>
      <c r="AC180" s="106"/>
    </row>
    <row r="181" s="1" customFormat="1" ht="264" customHeight="1" spans="1:29">
      <c r="A181" s="106" t="s">
        <v>777</v>
      </c>
      <c r="B181" s="108"/>
      <c r="C181" s="106">
        <v>2251354</v>
      </c>
      <c r="D181" s="106" t="s">
        <v>71</v>
      </c>
      <c r="E181" s="106"/>
      <c r="F181" s="106"/>
      <c r="G181" s="106" t="s">
        <v>2048</v>
      </c>
      <c r="H181" s="130" t="s">
        <v>2049</v>
      </c>
      <c r="I181" s="143">
        <v>45872</v>
      </c>
      <c r="J181" s="106" t="s">
        <v>2050</v>
      </c>
      <c r="K181" s="106" t="s">
        <v>2051</v>
      </c>
      <c r="L181" s="120" t="s">
        <v>2052</v>
      </c>
      <c r="M181" s="106"/>
      <c r="N181" s="106"/>
      <c r="O181" s="106"/>
      <c r="P181" s="106"/>
      <c r="Q181" s="106"/>
      <c r="R181" s="106"/>
      <c r="S181" s="106"/>
      <c r="T181" s="106"/>
      <c r="U181" s="106"/>
      <c r="V181" s="106"/>
      <c r="W181" s="106"/>
      <c r="X181" s="106"/>
      <c r="Y181" s="106"/>
      <c r="Z181" s="106"/>
      <c r="AA181" s="106"/>
      <c r="AB181" s="106"/>
      <c r="AC181" s="106"/>
    </row>
    <row r="182" s="1" customFormat="1" ht="252" customHeight="1" spans="1:29">
      <c r="A182" s="106" t="s">
        <v>777</v>
      </c>
      <c r="B182" s="108"/>
      <c r="C182" s="106">
        <v>2251355</v>
      </c>
      <c r="D182" s="106" t="s">
        <v>71</v>
      </c>
      <c r="E182" s="106"/>
      <c r="F182" s="106"/>
      <c r="G182" s="106" t="s">
        <v>2053</v>
      </c>
      <c r="H182" s="106" t="s">
        <v>2054</v>
      </c>
      <c r="I182" s="133">
        <v>45576</v>
      </c>
      <c r="J182" s="106" t="s">
        <v>2055</v>
      </c>
      <c r="K182" s="106" t="s">
        <v>2056</v>
      </c>
      <c r="L182" s="120" t="s">
        <v>2057</v>
      </c>
      <c r="M182" s="106"/>
      <c r="N182" s="106"/>
      <c r="O182" s="106"/>
      <c r="P182" s="106"/>
      <c r="Q182" s="106"/>
      <c r="R182" s="106"/>
      <c r="S182" s="106"/>
      <c r="T182" s="106"/>
      <c r="U182" s="106"/>
      <c r="V182" s="106"/>
      <c r="W182" s="106"/>
      <c r="X182" s="106"/>
      <c r="Y182" s="106"/>
      <c r="Z182" s="106"/>
      <c r="AA182" s="106"/>
      <c r="AB182" s="106"/>
      <c r="AC182" s="106"/>
    </row>
    <row r="183" s="1" customFormat="1" ht="324" customHeight="1" spans="1:29">
      <c r="A183" s="106" t="s">
        <v>777</v>
      </c>
      <c r="B183" s="108"/>
      <c r="C183" s="106">
        <v>2251356</v>
      </c>
      <c r="D183" s="106" t="s">
        <v>71</v>
      </c>
      <c r="E183" s="106"/>
      <c r="F183" s="106"/>
      <c r="G183" s="106" t="s">
        <v>2058</v>
      </c>
      <c r="H183" s="106" t="s">
        <v>2059</v>
      </c>
      <c r="I183" s="133">
        <v>45740</v>
      </c>
      <c r="J183" s="106" t="s">
        <v>2050</v>
      </c>
      <c r="K183" s="106" t="s">
        <v>2060</v>
      </c>
      <c r="L183" s="106" t="s">
        <v>2061</v>
      </c>
      <c r="M183" s="106"/>
      <c r="N183" s="106"/>
      <c r="O183" s="106"/>
      <c r="P183" s="106"/>
      <c r="Q183" s="106"/>
      <c r="R183" s="106"/>
      <c r="S183" s="106"/>
      <c r="T183" s="106"/>
      <c r="U183" s="106"/>
      <c r="V183" s="106"/>
      <c r="W183" s="106"/>
      <c r="X183" s="106"/>
      <c r="Y183" s="106"/>
      <c r="Z183" s="106"/>
      <c r="AA183" s="106"/>
      <c r="AB183" s="106"/>
      <c r="AC183" s="106"/>
    </row>
    <row r="184" s="1" customFormat="1" ht="192" customHeight="1" spans="1:29">
      <c r="A184" s="106" t="s">
        <v>702</v>
      </c>
      <c r="B184" s="108"/>
      <c r="C184" s="106">
        <v>22351351</v>
      </c>
      <c r="D184" s="106" t="s">
        <v>78</v>
      </c>
      <c r="E184" s="106"/>
      <c r="F184" s="106"/>
      <c r="G184" s="106" t="s">
        <v>2062</v>
      </c>
      <c r="H184" s="106" t="s">
        <v>2063</v>
      </c>
      <c r="I184" s="133">
        <v>45650</v>
      </c>
      <c r="J184" s="106" t="s">
        <v>2064</v>
      </c>
      <c r="K184" s="106" t="s">
        <v>2065</v>
      </c>
      <c r="L184" s="109" t="s">
        <v>1935</v>
      </c>
      <c r="M184" s="106" t="s">
        <v>2066</v>
      </c>
      <c r="N184" s="106" t="s">
        <v>1430</v>
      </c>
      <c r="O184" s="106" t="s">
        <v>43</v>
      </c>
      <c r="P184" s="106" t="s">
        <v>2067</v>
      </c>
      <c r="Q184" s="109" t="s">
        <v>2068</v>
      </c>
      <c r="R184" s="106"/>
      <c r="S184" s="106"/>
      <c r="T184" s="106"/>
      <c r="U184" s="106"/>
      <c r="V184" s="106"/>
      <c r="W184" s="106"/>
      <c r="X184" s="106"/>
      <c r="Y184" s="106"/>
      <c r="Z184" s="106"/>
      <c r="AA184" s="106"/>
      <c r="AB184" s="106"/>
      <c r="AC184" s="106"/>
    </row>
    <row r="185" s="1" customFormat="1" ht="156" customHeight="1" spans="1:29">
      <c r="A185" s="106" t="s">
        <v>702</v>
      </c>
      <c r="B185" s="108"/>
      <c r="C185" s="106">
        <v>22351351</v>
      </c>
      <c r="D185" s="106" t="s">
        <v>78</v>
      </c>
      <c r="E185" s="106"/>
      <c r="F185" s="106"/>
      <c r="G185" s="106" t="s">
        <v>2069</v>
      </c>
      <c r="H185" s="106" t="s">
        <v>2063</v>
      </c>
      <c r="I185" s="133">
        <v>45650</v>
      </c>
      <c r="J185" s="106" t="s">
        <v>2064</v>
      </c>
      <c r="K185" s="106" t="s">
        <v>2070</v>
      </c>
      <c r="L185" s="109" t="s">
        <v>1466</v>
      </c>
      <c r="M185" s="106"/>
      <c r="N185" s="106"/>
      <c r="O185" s="106"/>
      <c r="P185" s="106"/>
      <c r="Q185" s="106"/>
      <c r="R185" s="106"/>
      <c r="S185" s="106"/>
      <c r="T185" s="106"/>
      <c r="U185" s="106"/>
      <c r="V185" s="106"/>
      <c r="W185" s="106"/>
      <c r="X185" s="106"/>
      <c r="Y185" s="106"/>
      <c r="Z185" s="106"/>
      <c r="AA185" s="106"/>
      <c r="AB185" s="106"/>
      <c r="AC185" s="106"/>
    </row>
    <row r="186" s="1" customFormat="1" ht="168" customHeight="1" spans="1:29">
      <c r="A186" s="106" t="s">
        <v>702</v>
      </c>
      <c r="B186" s="108"/>
      <c r="C186" s="106">
        <v>22351351</v>
      </c>
      <c r="D186" s="106" t="s">
        <v>78</v>
      </c>
      <c r="E186" s="106"/>
      <c r="F186" s="106"/>
      <c r="G186" s="106" t="s">
        <v>2071</v>
      </c>
      <c r="H186" s="106" t="s">
        <v>2063</v>
      </c>
      <c r="I186" s="133">
        <v>45650</v>
      </c>
      <c r="J186" s="106" t="s">
        <v>2064</v>
      </c>
      <c r="K186" s="106" t="s">
        <v>2072</v>
      </c>
      <c r="L186" s="109" t="s">
        <v>1903</v>
      </c>
      <c r="M186" s="106"/>
      <c r="N186" s="106"/>
      <c r="O186" s="106"/>
      <c r="P186" s="106"/>
      <c r="Q186" s="106"/>
      <c r="R186" s="106"/>
      <c r="S186" s="106"/>
      <c r="T186" s="106"/>
      <c r="U186" s="106"/>
      <c r="V186" s="106"/>
      <c r="W186" s="106"/>
      <c r="X186" s="106"/>
      <c r="Y186" s="106"/>
      <c r="Z186" s="106"/>
      <c r="AA186" s="106"/>
      <c r="AB186" s="106"/>
      <c r="AC186" s="106"/>
    </row>
    <row r="187" s="1" customFormat="1" ht="252" customHeight="1" spans="1:29">
      <c r="A187" s="106" t="s">
        <v>702</v>
      </c>
      <c r="B187" s="108"/>
      <c r="C187" s="106">
        <v>22351351</v>
      </c>
      <c r="D187" s="106" t="s">
        <v>78</v>
      </c>
      <c r="E187" s="106"/>
      <c r="F187" s="106"/>
      <c r="G187" s="106" t="s">
        <v>2016</v>
      </c>
      <c r="H187" s="106" t="s">
        <v>2017</v>
      </c>
      <c r="I187" s="133">
        <v>45772</v>
      </c>
      <c r="J187" s="106" t="s">
        <v>2073</v>
      </c>
      <c r="K187" s="106" t="s">
        <v>2074</v>
      </c>
      <c r="L187" s="109" t="s">
        <v>2068</v>
      </c>
      <c r="M187" s="106"/>
      <c r="N187" s="106"/>
      <c r="O187" s="106"/>
      <c r="P187" s="106"/>
      <c r="Q187" s="106"/>
      <c r="R187" s="106"/>
      <c r="S187" s="106"/>
      <c r="T187" s="106"/>
      <c r="U187" s="106"/>
      <c r="V187" s="106"/>
      <c r="W187" s="106"/>
      <c r="X187" s="106"/>
      <c r="Y187" s="106"/>
      <c r="Z187" s="106"/>
      <c r="AA187" s="106"/>
      <c r="AB187" s="106"/>
      <c r="AC187" s="106"/>
    </row>
    <row r="188" s="1" customFormat="1" ht="192" customHeight="1" spans="1:29">
      <c r="A188" s="106" t="s">
        <v>702</v>
      </c>
      <c r="B188" s="108"/>
      <c r="C188" s="106">
        <v>22351351</v>
      </c>
      <c r="D188" s="106" t="s">
        <v>78</v>
      </c>
      <c r="E188" s="106"/>
      <c r="F188" s="106"/>
      <c r="G188" s="106" t="s">
        <v>2075</v>
      </c>
      <c r="H188" s="106" t="s">
        <v>2076</v>
      </c>
      <c r="I188" s="133">
        <v>45893</v>
      </c>
      <c r="J188" s="106" t="s">
        <v>2077</v>
      </c>
      <c r="K188" s="106" t="s">
        <v>2078</v>
      </c>
      <c r="L188" s="109" t="s">
        <v>2079</v>
      </c>
      <c r="M188" s="106"/>
      <c r="N188" s="106"/>
      <c r="O188" s="106"/>
      <c r="P188" s="106"/>
      <c r="Q188" s="106"/>
      <c r="R188" s="106"/>
      <c r="S188" s="106"/>
      <c r="T188" s="106"/>
      <c r="U188" s="106"/>
      <c r="V188" s="106"/>
      <c r="W188" s="106"/>
      <c r="X188" s="106"/>
      <c r="Y188" s="106"/>
      <c r="Z188" s="106"/>
      <c r="AA188" s="106"/>
      <c r="AB188" s="106"/>
      <c r="AC188" s="106"/>
    </row>
    <row r="189" s="1" customFormat="1" ht="192" customHeight="1" spans="1:29">
      <c r="A189" s="106" t="s">
        <v>713</v>
      </c>
      <c r="B189" s="108"/>
      <c r="C189" s="106">
        <v>22351361</v>
      </c>
      <c r="D189" s="106" t="s">
        <v>58</v>
      </c>
      <c r="E189" s="106"/>
      <c r="F189" s="106"/>
      <c r="G189" s="106" t="s">
        <v>2080</v>
      </c>
      <c r="H189" s="131" t="s">
        <v>2081</v>
      </c>
      <c r="I189" s="144">
        <v>45821</v>
      </c>
      <c r="J189" s="106" t="s">
        <v>2082</v>
      </c>
      <c r="K189" s="106" t="s">
        <v>2083</v>
      </c>
      <c r="L189" s="109" t="s">
        <v>1484</v>
      </c>
      <c r="M189" s="106"/>
      <c r="N189" s="106"/>
      <c r="O189" s="106"/>
      <c r="P189" s="106"/>
      <c r="Q189" s="106"/>
      <c r="R189" s="106" t="s">
        <v>2084</v>
      </c>
      <c r="S189" s="106" t="s">
        <v>2085</v>
      </c>
      <c r="T189" s="106" t="s">
        <v>1409</v>
      </c>
      <c r="U189" s="106" t="s">
        <v>1578</v>
      </c>
      <c r="V189" s="106" t="s">
        <v>2086</v>
      </c>
      <c r="W189" s="109" t="s">
        <v>1935</v>
      </c>
      <c r="X189" s="106" t="s">
        <v>2087</v>
      </c>
      <c r="Y189" s="106"/>
      <c r="Z189" s="106"/>
      <c r="AA189" s="106"/>
      <c r="AB189" s="106"/>
      <c r="AC189" s="106"/>
    </row>
    <row r="190" s="1" customFormat="1" ht="180" customHeight="1" spans="1:29">
      <c r="A190" s="106" t="s">
        <v>718</v>
      </c>
      <c r="B190" s="108"/>
      <c r="C190" s="106">
        <v>22351352</v>
      </c>
      <c r="D190" s="106" t="s">
        <v>63</v>
      </c>
      <c r="E190" s="106"/>
      <c r="F190" s="106"/>
      <c r="G190" s="106" t="s">
        <v>2088</v>
      </c>
      <c r="H190" s="106" t="s">
        <v>1670</v>
      </c>
      <c r="I190" s="106">
        <v>2025.4</v>
      </c>
      <c r="J190" s="106" t="s">
        <v>1360</v>
      </c>
      <c r="K190" s="106" t="s">
        <v>2089</v>
      </c>
      <c r="L190" s="109" t="s">
        <v>1466</v>
      </c>
      <c r="M190" s="106"/>
      <c r="N190" s="106"/>
      <c r="O190" s="106"/>
      <c r="P190" s="106"/>
      <c r="Q190" s="106"/>
      <c r="R190" s="106"/>
      <c r="S190" s="106"/>
      <c r="T190" s="106"/>
      <c r="U190" s="106"/>
      <c r="V190" s="106"/>
      <c r="W190" s="106"/>
      <c r="X190" s="106"/>
      <c r="Y190" s="106"/>
      <c r="Z190" s="106"/>
      <c r="AA190" s="106"/>
      <c r="AB190" s="106"/>
      <c r="AC190" s="106"/>
    </row>
    <row r="191" s="1" customFormat="1" ht="216" customHeight="1" spans="1:29">
      <c r="A191" s="106" t="s">
        <v>718</v>
      </c>
      <c r="B191" s="108"/>
      <c r="C191" s="106">
        <v>22351352</v>
      </c>
      <c r="D191" s="106" t="s">
        <v>63</v>
      </c>
      <c r="E191" s="106"/>
      <c r="F191" s="106"/>
      <c r="G191" s="106" t="s">
        <v>2024</v>
      </c>
      <c r="H191" s="106" t="s">
        <v>1670</v>
      </c>
      <c r="I191" s="106">
        <v>2025.4</v>
      </c>
      <c r="J191" s="106" t="s">
        <v>1360</v>
      </c>
      <c r="K191" s="106" t="s">
        <v>2090</v>
      </c>
      <c r="L191" s="109" t="s">
        <v>2091</v>
      </c>
      <c r="M191" s="106"/>
      <c r="N191" s="106"/>
      <c r="O191" s="106"/>
      <c r="P191" s="106"/>
      <c r="Q191" s="106"/>
      <c r="R191" s="106"/>
      <c r="S191" s="106"/>
      <c r="T191" s="106"/>
      <c r="U191" s="106"/>
      <c r="V191" s="106"/>
      <c r="W191" s="106"/>
      <c r="X191" s="106"/>
      <c r="Y191" s="106"/>
      <c r="Z191" s="106"/>
      <c r="AA191" s="106"/>
      <c r="AB191" s="106"/>
      <c r="AC191" s="106"/>
    </row>
    <row r="192" s="1" customFormat="1" ht="168" customHeight="1" spans="1:29">
      <c r="A192" s="106" t="s">
        <v>768</v>
      </c>
      <c r="B192" s="108"/>
      <c r="C192" s="106">
        <v>22351375</v>
      </c>
      <c r="D192" s="106" t="s">
        <v>71</v>
      </c>
      <c r="E192" s="106"/>
      <c r="F192" s="106"/>
      <c r="G192" s="106" t="s">
        <v>2092</v>
      </c>
      <c r="H192" s="106" t="s">
        <v>2093</v>
      </c>
      <c r="I192" s="106">
        <v>2024.05</v>
      </c>
      <c r="J192" s="106" t="s">
        <v>2094</v>
      </c>
      <c r="K192" s="106" t="s">
        <v>2095</v>
      </c>
      <c r="L192" s="106" t="s">
        <v>2096</v>
      </c>
      <c r="M192" s="106"/>
      <c r="N192" s="106"/>
      <c r="O192" s="106"/>
      <c r="P192" s="106"/>
      <c r="Q192" s="106"/>
      <c r="R192" s="106"/>
      <c r="S192" s="106"/>
      <c r="T192" s="106"/>
      <c r="U192" s="106"/>
      <c r="V192" s="106"/>
      <c r="W192" s="106"/>
      <c r="X192" s="106"/>
      <c r="Y192" s="106"/>
      <c r="Z192" s="106"/>
      <c r="AA192" s="106"/>
      <c r="AB192" s="106"/>
      <c r="AC192" s="106"/>
    </row>
    <row r="193" s="1" customFormat="1" ht="276" customHeight="1" spans="1:29">
      <c r="A193" s="106" t="s">
        <v>746</v>
      </c>
      <c r="B193" s="108"/>
      <c r="C193" s="106">
        <v>22351342</v>
      </c>
      <c r="D193" s="106" t="s">
        <v>78</v>
      </c>
      <c r="E193" s="106"/>
      <c r="F193" s="106"/>
      <c r="G193" s="106" t="s">
        <v>2024</v>
      </c>
      <c r="H193" s="106" t="s">
        <v>2097</v>
      </c>
      <c r="I193" s="106">
        <v>2025.4</v>
      </c>
      <c r="J193" s="106" t="s">
        <v>2055</v>
      </c>
      <c r="K193" s="106" t="s">
        <v>2098</v>
      </c>
      <c r="L193" s="109" t="s">
        <v>2099</v>
      </c>
      <c r="M193" s="106"/>
      <c r="N193" s="106"/>
      <c r="O193" s="106"/>
      <c r="P193" s="106"/>
      <c r="Q193" s="106"/>
      <c r="R193" s="106"/>
      <c r="S193" s="106"/>
      <c r="T193" s="106"/>
      <c r="U193" s="106"/>
      <c r="V193" s="106"/>
      <c r="W193" s="106"/>
      <c r="X193" s="106"/>
      <c r="Y193" s="106"/>
      <c r="Z193" s="106"/>
      <c r="AA193" s="106"/>
      <c r="AB193" s="106"/>
      <c r="AC193" s="106"/>
    </row>
    <row r="194" s="1" customFormat="1" ht="252" customHeight="1" spans="1:29">
      <c r="A194" s="106" t="s">
        <v>750</v>
      </c>
      <c r="B194" s="108"/>
      <c r="C194" s="106">
        <v>22351356</v>
      </c>
      <c r="D194" s="106" t="s">
        <v>71</v>
      </c>
      <c r="E194" s="106"/>
      <c r="F194" s="106"/>
      <c r="G194" s="106" t="s">
        <v>2100</v>
      </c>
      <c r="H194" s="106" t="s">
        <v>2101</v>
      </c>
      <c r="I194" s="133">
        <v>45574</v>
      </c>
      <c r="J194" s="106" t="s">
        <v>2102</v>
      </c>
      <c r="K194" s="106" t="s">
        <v>2103</v>
      </c>
      <c r="L194" s="106" t="s">
        <v>52</v>
      </c>
      <c r="M194" s="106"/>
      <c r="N194" s="106"/>
      <c r="O194" s="106"/>
      <c r="P194" s="106"/>
      <c r="Q194" s="106"/>
      <c r="R194" s="106" t="s">
        <v>2104</v>
      </c>
      <c r="S194" s="106" t="s">
        <v>1811</v>
      </c>
      <c r="T194" s="106" t="s">
        <v>2105</v>
      </c>
      <c r="U194" s="106" t="s">
        <v>1410</v>
      </c>
      <c r="V194" s="106" t="s">
        <v>2106</v>
      </c>
      <c r="W194" s="106" t="s">
        <v>52</v>
      </c>
      <c r="X194" s="106"/>
      <c r="Y194" s="106"/>
      <c r="Z194" s="106"/>
      <c r="AA194" s="106"/>
      <c r="AB194" s="106"/>
      <c r="AC194" s="106"/>
    </row>
    <row r="195" s="2" customFormat="1" ht="144" customHeight="1" spans="1:26">
      <c r="A195" s="107" t="s">
        <v>733</v>
      </c>
      <c r="B195" s="108"/>
      <c r="C195" s="107">
        <v>22351338</v>
      </c>
      <c r="D195" s="107" t="s">
        <v>48</v>
      </c>
      <c r="E195" s="147"/>
      <c r="F195" s="147"/>
      <c r="G195" s="15" t="s">
        <v>2107</v>
      </c>
      <c r="H195" s="15" t="s">
        <v>2108</v>
      </c>
      <c r="I195" s="169" t="s">
        <v>2109</v>
      </c>
      <c r="J195" s="15" t="s">
        <v>2110</v>
      </c>
      <c r="K195" s="15" t="s">
        <v>2111</v>
      </c>
      <c r="L195" s="170">
        <v>0.4</v>
      </c>
      <c r="M195" s="147"/>
      <c r="N195" s="147"/>
      <c r="O195" s="147"/>
      <c r="P195" s="147"/>
      <c r="Q195" s="147"/>
      <c r="R195" s="147"/>
      <c r="S195" s="147"/>
      <c r="T195" s="147"/>
      <c r="U195" s="147"/>
      <c r="V195" s="147"/>
      <c r="W195" s="147"/>
      <c r="X195" s="147"/>
      <c r="Y195" s="147"/>
      <c r="Z195" s="147"/>
    </row>
    <row r="196" s="1" customFormat="1" ht="132" customHeight="1" spans="1:29">
      <c r="A196" s="123"/>
      <c r="B196" s="108"/>
      <c r="C196" s="123"/>
      <c r="D196" s="123"/>
      <c r="E196" s="106"/>
      <c r="F196" s="106"/>
      <c r="G196" s="106" t="s">
        <v>2112</v>
      </c>
      <c r="H196" s="106" t="s">
        <v>2113</v>
      </c>
      <c r="I196" s="109" t="s">
        <v>2114</v>
      </c>
      <c r="J196" s="106" t="s">
        <v>2115</v>
      </c>
      <c r="K196" s="106" t="s">
        <v>2116</v>
      </c>
      <c r="L196" s="136">
        <v>0.166666666666667</v>
      </c>
      <c r="M196" s="106"/>
      <c r="N196" s="106"/>
      <c r="O196" s="106"/>
      <c r="P196" s="106"/>
      <c r="Q196" s="106"/>
      <c r="R196" s="106"/>
      <c r="S196" s="106"/>
      <c r="T196" s="106"/>
      <c r="U196" s="106"/>
      <c r="V196" s="106"/>
      <c r="W196" s="106"/>
      <c r="X196" s="106"/>
      <c r="Y196" s="106"/>
      <c r="Z196" s="106"/>
      <c r="AA196" s="106"/>
      <c r="AB196" s="106"/>
      <c r="AC196" s="106"/>
    </row>
    <row r="197" s="1" customFormat="1" ht="180" customHeight="1" spans="1:29">
      <c r="A197" s="106" t="s">
        <v>689</v>
      </c>
      <c r="B197" s="108"/>
      <c r="C197" s="106">
        <v>22351373</v>
      </c>
      <c r="D197" s="106" t="s">
        <v>63</v>
      </c>
      <c r="E197" s="106"/>
      <c r="F197" s="106"/>
      <c r="G197" s="106" t="s">
        <v>2117</v>
      </c>
      <c r="H197" s="106" t="s">
        <v>1670</v>
      </c>
      <c r="I197" s="140">
        <v>45772</v>
      </c>
      <c r="J197" s="106" t="s">
        <v>1427</v>
      </c>
      <c r="K197" s="106" t="s">
        <v>2118</v>
      </c>
      <c r="L197" s="109" t="s">
        <v>2119</v>
      </c>
      <c r="M197" s="106" t="s">
        <v>2120</v>
      </c>
      <c r="N197" s="106" t="s">
        <v>1430</v>
      </c>
      <c r="O197" s="132">
        <v>45783</v>
      </c>
      <c r="P197" s="106" t="s">
        <v>2121</v>
      </c>
      <c r="Q197" s="120" t="s">
        <v>2122</v>
      </c>
      <c r="R197" s="131" t="s">
        <v>2123</v>
      </c>
      <c r="S197" s="131" t="s">
        <v>2124</v>
      </c>
      <c r="T197" s="131" t="s">
        <v>1577</v>
      </c>
      <c r="U197" s="131" t="s">
        <v>1578</v>
      </c>
      <c r="V197" s="131" t="s">
        <v>2125</v>
      </c>
      <c r="W197" s="189" t="s">
        <v>1495</v>
      </c>
      <c r="X197" s="106"/>
      <c r="Y197" s="106"/>
      <c r="Z197" s="106"/>
      <c r="AA197" s="106"/>
      <c r="AB197" s="106"/>
      <c r="AC197" s="106"/>
    </row>
    <row r="198" s="1" customFormat="1" ht="216" customHeight="1" spans="1:29">
      <c r="A198" s="106" t="s">
        <v>689</v>
      </c>
      <c r="B198" s="108"/>
      <c r="C198" s="106">
        <v>22351374</v>
      </c>
      <c r="D198" s="106" t="s">
        <v>63</v>
      </c>
      <c r="E198" s="106"/>
      <c r="F198" s="106"/>
      <c r="G198" s="106" t="s">
        <v>2126</v>
      </c>
      <c r="H198" s="106" t="s">
        <v>2127</v>
      </c>
      <c r="I198" s="140">
        <v>45687</v>
      </c>
      <c r="J198" s="106" t="s">
        <v>2128</v>
      </c>
      <c r="K198" s="106" t="s">
        <v>2129</v>
      </c>
      <c r="L198" s="109" t="s">
        <v>1491</v>
      </c>
      <c r="M198" s="106"/>
      <c r="N198" s="106"/>
      <c r="O198" s="106"/>
      <c r="P198" s="106"/>
      <c r="Q198" s="106"/>
      <c r="R198" s="106"/>
      <c r="S198" s="106"/>
      <c r="T198" s="106"/>
      <c r="U198" s="106"/>
      <c r="V198" s="106"/>
      <c r="W198" s="106"/>
      <c r="X198" s="106"/>
      <c r="Y198" s="106"/>
      <c r="Z198" s="106"/>
      <c r="AA198" s="106"/>
      <c r="AB198" s="106"/>
      <c r="AC198" s="106"/>
    </row>
    <row r="199" s="1" customFormat="1" ht="144" customHeight="1" spans="1:29">
      <c r="A199" s="129" t="s">
        <v>767</v>
      </c>
      <c r="B199" s="108"/>
      <c r="C199" s="106">
        <v>22351366</v>
      </c>
      <c r="D199" s="106" t="s">
        <v>71</v>
      </c>
      <c r="E199" s="106"/>
      <c r="F199" s="106"/>
      <c r="G199" s="106" t="s">
        <v>2130</v>
      </c>
      <c r="H199" s="106" t="s">
        <v>2101</v>
      </c>
      <c r="I199" s="106" t="s">
        <v>2131</v>
      </c>
      <c r="J199" s="106" t="s">
        <v>2102</v>
      </c>
      <c r="K199" s="106" t="s">
        <v>2132</v>
      </c>
      <c r="L199" s="120">
        <v>45660</v>
      </c>
      <c r="M199" s="106" t="s">
        <v>2133</v>
      </c>
      <c r="N199" s="106" t="s">
        <v>1430</v>
      </c>
      <c r="O199" s="106" t="s">
        <v>2134</v>
      </c>
      <c r="P199" s="106" t="s">
        <v>2135</v>
      </c>
      <c r="Q199" s="120">
        <v>45850</v>
      </c>
      <c r="R199" s="106" t="s">
        <v>2136</v>
      </c>
      <c r="S199" s="106" t="s">
        <v>2137</v>
      </c>
      <c r="T199" s="106" t="s">
        <v>1577</v>
      </c>
      <c r="U199" s="106" t="s">
        <v>1410</v>
      </c>
      <c r="V199" s="106" t="s">
        <v>2138</v>
      </c>
      <c r="W199" s="109" t="s">
        <v>2139</v>
      </c>
      <c r="X199" s="106"/>
      <c r="Y199" s="106"/>
      <c r="Z199" s="106"/>
      <c r="AA199" s="106"/>
      <c r="AB199" s="106"/>
      <c r="AC199" s="106"/>
    </row>
    <row r="200" s="1" customFormat="1" ht="172.8" customHeight="1" spans="1:29">
      <c r="A200" s="106" t="s">
        <v>727</v>
      </c>
      <c r="B200" s="108"/>
      <c r="C200" s="106">
        <v>22351340</v>
      </c>
      <c r="D200" s="106" t="s">
        <v>48</v>
      </c>
      <c r="E200" s="106"/>
      <c r="F200" s="106"/>
      <c r="G200" s="129" t="s">
        <v>2140</v>
      </c>
      <c r="H200" s="106"/>
      <c r="I200" s="106"/>
      <c r="J200" s="106" t="s">
        <v>2141</v>
      </c>
      <c r="K200" s="106" t="s">
        <v>2142</v>
      </c>
      <c r="L200" s="120" t="s">
        <v>2143</v>
      </c>
      <c r="M200" s="106"/>
      <c r="N200" s="106"/>
      <c r="O200" s="106"/>
      <c r="P200" s="106"/>
      <c r="Q200" s="106"/>
      <c r="R200" s="106" t="s">
        <v>2144</v>
      </c>
      <c r="S200" s="106" t="s">
        <v>2145</v>
      </c>
      <c r="T200" s="106" t="s">
        <v>2146</v>
      </c>
      <c r="U200" s="106" t="s">
        <v>1578</v>
      </c>
      <c r="V200" s="106" t="s">
        <v>2147</v>
      </c>
      <c r="W200" s="120" t="s">
        <v>2148</v>
      </c>
      <c r="X200" s="106"/>
      <c r="Y200" s="106"/>
      <c r="Z200" s="106"/>
      <c r="AA200" s="106"/>
      <c r="AB200" s="106"/>
      <c r="AC200" s="106"/>
    </row>
    <row r="201" s="1" customFormat="1" ht="204" customHeight="1" spans="1:29">
      <c r="A201" s="106" t="s">
        <v>753</v>
      </c>
      <c r="B201" s="108"/>
      <c r="C201" s="106">
        <v>22351358</v>
      </c>
      <c r="D201" s="106" t="s">
        <v>63</v>
      </c>
      <c r="E201" s="106"/>
      <c r="F201" s="106"/>
      <c r="G201" s="148" t="s">
        <v>2149</v>
      </c>
      <c r="H201" s="106" t="s">
        <v>2150</v>
      </c>
      <c r="I201" s="171">
        <v>45579</v>
      </c>
      <c r="J201" s="106" t="s">
        <v>2082</v>
      </c>
      <c r="K201" s="106" t="s">
        <v>2151</v>
      </c>
      <c r="L201" s="106">
        <v>1</v>
      </c>
      <c r="M201" s="106"/>
      <c r="N201" s="106"/>
      <c r="O201" s="106"/>
      <c r="P201" s="106"/>
      <c r="Q201" s="106"/>
      <c r="R201" s="106"/>
      <c r="S201" s="106"/>
      <c r="T201" s="106"/>
      <c r="U201" s="106"/>
      <c r="V201" s="106"/>
      <c r="W201" s="106"/>
      <c r="X201" s="106"/>
      <c r="Y201" s="106"/>
      <c r="Z201" s="106"/>
      <c r="AA201" s="106"/>
      <c r="AB201" s="106"/>
      <c r="AC201" s="106"/>
    </row>
    <row r="202" s="1" customFormat="1" ht="252" customHeight="1" spans="1:29">
      <c r="A202" s="106"/>
      <c r="B202" s="108"/>
      <c r="C202" s="106"/>
      <c r="D202" s="106"/>
      <c r="E202" s="106"/>
      <c r="F202" s="106"/>
      <c r="G202" s="148" t="s">
        <v>2016</v>
      </c>
      <c r="H202" s="106" t="s">
        <v>2097</v>
      </c>
      <c r="I202" s="172" t="s">
        <v>2152</v>
      </c>
      <c r="J202" s="106" t="s">
        <v>2153</v>
      </c>
      <c r="K202" s="106" t="s">
        <v>2154</v>
      </c>
      <c r="L202" s="106">
        <v>5</v>
      </c>
      <c r="M202" s="106"/>
      <c r="N202" s="106"/>
      <c r="O202" s="106"/>
      <c r="P202" s="106"/>
      <c r="Q202" s="106"/>
      <c r="R202" s="106"/>
      <c r="S202" s="106"/>
      <c r="T202" s="106"/>
      <c r="U202" s="106"/>
      <c r="V202" s="106"/>
      <c r="W202" s="106"/>
      <c r="X202" s="106"/>
      <c r="Y202" s="106"/>
      <c r="Z202" s="106"/>
      <c r="AA202" s="106"/>
      <c r="AB202" s="106"/>
      <c r="AC202" s="106"/>
    </row>
    <row r="203" s="1" customFormat="1" ht="180" customHeight="1" spans="1:29">
      <c r="A203" s="106" t="s">
        <v>721</v>
      </c>
      <c r="B203" s="108"/>
      <c r="C203" s="106">
        <v>22351370</v>
      </c>
      <c r="D203" s="106" t="s">
        <v>111</v>
      </c>
      <c r="E203" s="106"/>
      <c r="F203" s="106"/>
      <c r="G203" s="106" t="s">
        <v>2048</v>
      </c>
      <c r="H203" s="106" t="s">
        <v>2155</v>
      </c>
      <c r="I203" s="106" t="s">
        <v>2156</v>
      </c>
      <c r="J203" s="106" t="s">
        <v>1474</v>
      </c>
      <c r="K203" s="106" t="s">
        <v>2157</v>
      </c>
      <c r="L203" s="109" t="s">
        <v>2158</v>
      </c>
      <c r="M203" s="106"/>
      <c r="N203" s="106"/>
      <c r="O203" s="106"/>
      <c r="P203" s="106"/>
      <c r="Q203" s="106"/>
      <c r="R203" s="106"/>
      <c r="S203" s="106"/>
      <c r="T203" s="106"/>
      <c r="U203" s="106"/>
      <c r="V203" s="106"/>
      <c r="W203" s="106"/>
      <c r="X203" s="106"/>
      <c r="Y203" s="106"/>
      <c r="Z203" s="106"/>
      <c r="AA203" s="106"/>
      <c r="AB203" s="106"/>
      <c r="AC203" s="106"/>
    </row>
    <row r="204" s="1" customFormat="1" ht="216" customHeight="1" spans="1:29">
      <c r="A204" s="106" t="s">
        <v>707</v>
      </c>
      <c r="B204" s="108"/>
      <c r="C204" s="106">
        <v>22351372</v>
      </c>
      <c r="D204" s="106" t="s">
        <v>48</v>
      </c>
      <c r="E204" s="106"/>
      <c r="F204" s="106"/>
      <c r="G204" s="106" t="s">
        <v>2159</v>
      </c>
      <c r="H204" s="106" t="s">
        <v>1670</v>
      </c>
      <c r="I204" s="106">
        <v>2025.5</v>
      </c>
      <c r="J204" s="106" t="s">
        <v>2055</v>
      </c>
      <c r="K204" s="106" t="s">
        <v>2160</v>
      </c>
      <c r="L204" s="106">
        <v>1</v>
      </c>
      <c r="M204" s="106"/>
      <c r="N204" s="106"/>
      <c r="O204" s="106"/>
      <c r="P204" s="106"/>
      <c r="Q204" s="106"/>
      <c r="R204" s="106"/>
      <c r="S204" s="106"/>
      <c r="T204" s="106"/>
      <c r="U204" s="106"/>
      <c r="V204" s="106"/>
      <c r="W204" s="106"/>
      <c r="X204" s="106"/>
      <c r="Y204" s="106"/>
      <c r="Z204" s="106"/>
      <c r="AA204" s="106"/>
      <c r="AB204" s="106"/>
      <c r="AC204" s="106"/>
    </row>
    <row r="205" s="1" customFormat="1" ht="168" customHeight="1" spans="1:29">
      <c r="A205" s="106"/>
      <c r="B205" s="108"/>
      <c r="C205" s="106"/>
      <c r="D205" s="106"/>
      <c r="E205" s="106"/>
      <c r="F205" s="106"/>
      <c r="G205" s="106" t="s">
        <v>2161</v>
      </c>
      <c r="H205" s="106" t="s">
        <v>2101</v>
      </c>
      <c r="I205" s="106">
        <v>2024.12</v>
      </c>
      <c r="J205" s="106" t="s">
        <v>2162</v>
      </c>
      <c r="K205" s="106" t="s">
        <v>2163</v>
      </c>
      <c r="L205" s="106">
        <v>2</v>
      </c>
      <c r="M205" s="106"/>
      <c r="N205" s="106"/>
      <c r="O205" s="106"/>
      <c r="P205" s="106"/>
      <c r="Q205" s="106"/>
      <c r="R205" s="106"/>
      <c r="S205" s="106"/>
      <c r="T205" s="106"/>
      <c r="U205" s="106"/>
      <c r="V205" s="106"/>
      <c r="W205" s="106"/>
      <c r="X205" s="106"/>
      <c r="Y205" s="106"/>
      <c r="Z205" s="106"/>
      <c r="AA205" s="106"/>
      <c r="AB205" s="106"/>
      <c r="AC205" s="106"/>
    </row>
    <row r="206" s="1" customFormat="1" ht="144" customHeight="1" spans="1:29">
      <c r="A206" s="106" t="s">
        <v>772</v>
      </c>
      <c r="B206" s="108"/>
      <c r="C206" s="106">
        <v>22351378</v>
      </c>
      <c r="D206" s="106" t="s">
        <v>40</v>
      </c>
      <c r="E206" s="106"/>
      <c r="F206" s="106"/>
      <c r="G206" s="106" t="s">
        <v>2130</v>
      </c>
      <c r="H206" s="106"/>
      <c r="I206" s="140">
        <v>45821</v>
      </c>
      <c r="J206" s="106" t="s">
        <v>2102</v>
      </c>
      <c r="K206" s="106" t="s">
        <v>2164</v>
      </c>
      <c r="L206" s="106" t="s">
        <v>2165</v>
      </c>
      <c r="M206" s="106"/>
      <c r="N206" s="106"/>
      <c r="O206" s="106"/>
      <c r="P206" s="106"/>
      <c r="Q206" s="106"/>
      <c r="R206" s="106" t="s">
        <v>2166</v>
      </c>
      <c r="S206" s="106" t="s">
        <v>2167</v>
      </c>
      <c r="T206" s="106" t="s">
        <v>1577</v>
      </c>
      <c r="U206" s="106" t="s">
        <v>2168</v>
      </c>
      <c r="V206" s="106" t="s">
        <v>2169</v>
      </c>
      <c r="W206" s="109" t="s">
        <v>1965</v>
      </c>
      <c r="X206" s="106"/>
      <c r="Y206" s="106"/>
      <c r="Z206" s="106"/>
      <c r="AA206" s="106"/>
      <c r="AB206" s="106"/>
      <c r="AC206" s="106"/>
    </row>
    <row r="207" s="1" customFormat="1" ht="192" customHeight="1" spans="1:29">
      <c r="A207" s="106" t="s">
        <v>709</v>
      </c>
      <c r="B207" s="108"/>
      <c r="C207" s="106">
        <v>22351349</v>
      </c>
      <c r="D207" s="106" t="s">
        <v>78</v>
      </c>
      <c r="E207" s="106"/>
      <c r="F207" s="106"/>
      <c r="G207" s="106" t="s">
        <v>2170</v>
      </c>
      <c r="H207" s="106" t="s">
        <v>2171</v>
      </c>
      <c r="I207" s="133">
        <v>45821</v>
      </c>
      <c r="J207" s="106" t="s">
        <v>2172</v>
      </c>
      <c r="K207" s="106" t="s">
        <v>2173</v>
      </c>
      <c r="L207" s="109" t="s">
        <v>1471</v>
      </c>
      <c r="M207" s="106"/>
      <c r="N207" s="106"/>
      <c r="O207" s="106"/>
      <c r="P207" s="106"/>
      <c r="Q207" s="106"/>
      <c r="R207" s="106"/>
      <c r="S207" s="106"/>
      <c r="T207" s="106"/>
      <c r="U207" s="106"/>
      <c r="V207" s="106"/>
      <c r="W207" s="106"/>
      <c r="X207" s="106"/>
      <c r="Y207" s="106"/>
      <c r="Z207" s="106"/>
      <c r="AA207" s="106"/>
      <c r="AB207" s="106"/>
      <c r="AC207" s="106"/>
    </row>
    <row r="208" s="1" customFormat="1" ht="144" customHeight="1" spans="1:29">
      <c r="A208" s="106" t="s">
        <v>709</v>
      </c>
      <c r="B208" s="108"/>
      <c r="C208" s="106">
        <v>22351349</v>
      </c>
      <c r="D208" s="106" t="s">
        <v>78</v>
      </c>
      <c r="E208" s="106"/>
      <c r="F208" s="106"/>
      <c r="G208" s="106" t="s">
        <v>2174</v>
      </c>
      <c r="H208" s="106" t="s">
        <v>2175</v>
      </c>
      <c r="I208" s="133">
        <v>45831</v>
      </c>
      <c r="J208" s="106" t="s">
        <v>2172</v>
      </c>
      <c r="K208" s="106" t="s">
        <v>2176</v>
      </c>
      <c r="L208" s="109" t="s">
        <v>1516</v>
      </c>
      <c r="M208" s="106"/>
      <c r="N208" s="106"/>
      <c r="O208" s="106"/>
      <c r="P208" s="106"/>
      <c r="Q208" s="106"/>
      <c r="R208" s="106"/>
      <c r="S208" s="106"/>
      <c r="T208" s="106"/>
      <c r="U208" s="106"/>
      <c r="V208" s="106"/>
      <c r="W208" s="106"/>
      <c r="X208" s="106"/>
      <c r="Y208" s="106"/>
      <c r="Z208" s="106"/>
      <c r="AA208" s="106"/>
      <c r="AB208" s="106"/>
      <c r="AC208" s="106"/>
    </row>
    <row r="209" s="1" customFormat="1" ht="120" customHeight="1" spans="1:29">
      <c r="A209" s="106" t="s">
        <v>709</v>
      </c>
      <c r="B209" s="123"/>
      <c r="C209" s="106">
        <v>22351349</v>
      </c>
      <c r="D209" s="106" t="s">
        <v>78</v>
      </c>
      <c r="E209" s="106"/>
      <c r="F209" s="106"/>
      <c r="G209" s="106" t="s">
        <v>2177</v>
      </c>
      <c r="H209" s="106" t="s">
        <v>2178</v>
      </c>
      <c r="I209" s="133">
        <v>45562</v>
      </c>
      <c r="J209" s="106" t="s">
        <v>2179</v>
      </c>
      <c r="K209" s="106" t="s">
        <v>2180</v>
      </c>
      <c r="L209" s="109" t="s">
        <v>1491</v>
      </c>
      <c r="M209" s="106"/>
      <c r="N209" s="106"/>
      <c r="O209" s="106"/>
      <c r="P209" s="106"/>
      <c r="Q209" s="106"/>
      <c r="R209" s="106"/>
      <c r="S209" s="106"/>
      <c r="T209" s="106"/>
      <c r="U209" s="106"/>
      <c r="V209" s="106"/>
      <c r="W209" s="106"/>
      <c r="X209" s="106"/>
      <c r="Y209" s="106"/>
      <c r="Z209" s="106"/>
      <c r="AA209" s="106"/>
      <c r="AB209" s="106"/>
      <c r="AC209" s="106"/>
    </row>
    <row r="210" customHeight="1" spans="1:30">
      <c r="A210" s="149" t="s">
        <v>126</v>
      </c>
      <c r="B210" s="150" t="s">
        <v>105</v>
      </c>
      <c r="C210" s="151">
        <v>12451004</v>
      </c>
      <c r="D210" s="151" t="s">
        <v>71</v>
      </c>
      <c r="E210" s="151" t="s">
        <v>458</v>
      </c>
      <c r="F210" s="151" t="s">
        <v>458</v>
      </c>
      <c r="G210" s="151" t="s">
        <v>2181</v>
      </c>
      <c r="H210" s="151" t="s">
        <v>2182</v>
      </c>
      <c r="I210" s="151">
        <v>2025.5</v>
      </c>
      <c r="J210" s="151" t="s">
        <v>1427</v>
      </c>
      <c r="K210" s="151" t="s">
        <v>2183</v>
      </c>
      <c r="L210" s="151" t="s">
        <v>2184</v>
      </c>
      <c r="M210" s="151"/>
      <c r="N210" s="151"/>
      <c r="O210" s="151"/>
      <c r="P210" s="151"/>
      <c r="Q210" s="151"/>
      <c r="R210" s="151"/>
      <c r="S210" s="151"/>
      <c r="T210" s="151"/>
      <c r="U210" s="151"/>
      <c r="V210" s="151"/>
      <c r="W210" s="151"/>
      <c r="X210" s="153"/>
      <c r="Y210" s="153"/>
      <c r="Z210" s="153"/>
      <c r="AA210" s="195"/>
      <c r="AB210" s="195"/>
      <c r="AC210" s="151"/>
      <c r="AD210" s="195"/>
    </row>
    <row r="211" customHeight="1" spans="1:30">
      <c r="A211" s="149" t="s">
        <v>126</v>
      </c>
      <c r="B211" s="152"/>
      <c r="C211" s="151">
        <v>12451004</v>
      </c>
      <c r="D211" s="151" t="s">
        <v>71</v>
      </c>
      <c r="E211" s="151" t="s">
        <v>458</v>
      </c>
      <c r="F211" s="151" t="s">
        <v>458</v>
      </c>
      <c r="G211" s="153" t="s">
        <v>2185</v>
      </c>
      <c r="H211" s="153" t="s">
        <v>1368</v>
      </c>
      <c r="I211" s="153">
        <v>2024.12</v>
      </c>
      <c r="J211" s="153" t="s">
        <v>1427</v>
      </c>
      <c r="K211" s="153" t="s">
        <v>2186</v>
      </c>
      <c r="L211" s="151" t="s">
        <v>2187</v>
      </c>
      <c r="M211" s="153"/>
      <c r="N211" s="153"/>
      <c r="O211" s="153"/>
      <c r="P211" s="153"/>
      <c r="Q211" s="153"/>
      <c r="R211" s="153"/>
      <c r="S211" s="153"/>
      <c r="T211" s="153"/>
      <c r="U211" s="153"/>
      <c r="V211" s="153"/>
      <c r="W211" s="153"/>
      <c r="X211" s="153"/>
      <c r="Y211" s="153"/>
      <c r="Z211" s="153"/>
      <c r="AA211" s="151"/>
      <c r="AB211" s="151"/>
      <c r="AC211" s="151"/>
      <c r="AD211" s="151"/>
    </row>
    <row r="212" customHeight="1" spans="1:30">
      <c r="A212" s="149" t="s">
        <v>126</v>
      </c>
      <c r="B212" s="152"/>
      <c r="C212" s="151">
        <v>12451004</v>
      </c>
      <c r="D212" s="151" t="s">
        <v>71</v>
      </c>
      <c r="E212" s="151" t="s">
        <v>458</v>
      </c>
      <c r="F212" s="151" t="s">
        <v>458</v>
      </c>
      <c r="G212" s="153" t="s">
        <v>1496</v>
      </c>
      <c r="H212" s="153" t="s">
        <v>1478</v>
      </c>
      <c r="I212" s="153">
        <v>2025.4</v>
      </c>
      <c r="J212" s="153" t="s">
        <v>1427</v>
      </c>
      <c r="K212" s="153" t="s">
        <v>2188</v>
      </c>
      <c r="L212" s="151" t="s">
        <v>2187</v>
      </c>
      <c r="M212" s="153"/>
      <c r="N212" s="153"/>
      <c r="O212" s="153"/>
      <c r="P212" s="153"/>
      <c r="Q212" s="153"/>
      <c r="R212" s="153"/>
      <c r="S212" s="153"/>
      <c r="T212" s="153"/>
      <c r="U212" s="153"/>
      <c r="V212" s="153"/>
      <c r="W212" s="153"/>
      <c r="X212" s="153"/>
      <c r="Y212" s="153"/>
      <c r="Z212" s="153"/>
      <c r="AA212" s="151"/>
      <c r="AB212" s="151"/>
      <c r="AC212" s="151"/>
      <c r="AD212" s="151"/>
    </row>
    <row r="213" customHeight="1" spans="1:30">
      <c r="A213" s="149" t="s">
        <v>129</v>
      </c>
      <c r="B213" s="152"/>
      <c r="C213" s="151">
        <v>12451005</v>
      </c>
      <c r="D213" s="151" t="s">
        <v>63</v>
      </c>
      <c r="E213" s="151" t="s">
        <v>458</v>
      </c>
      <c r="F213" s="151" t="s">
        <v>458</v>
      </c>
      <c r="G213" s="151" t="s">
        <v>2189</v>
      </c>
      <c r="H213" s="151" t="s">
        <v>1441</v>
      </c>
      <c r="I213" s="151">
        <v>2025.08</v>
      </c>
      <c r="J213" s="151" t="s">
        <v>1455</v>
      </c>
      <c r="K213" s="151" t="s">
        <v>2190</v>
      </c>
      <c r="L213" s="173" t="s">
        <v>2191</v>
      </c>
      <c r="M213" s="151"/>
      <c r="N213" s="151"/>
      <c r="O213" s="151"/>
      <c r="P213" s="151"/>
      <c r="Q213" s="151"/>
      <c r="R213" s="151"/>
      <c r="S213" s="151"/>
      <c r="T213" s="153"/>
      <c r="U213" s="153"/>
      <c r="V213" s="153"/>
      <c r="W213" s="153"/>
      <c r="X213" s="153"/>
      <c r="Y213" s="153"/>
      <c r="Z213" s="153"/>
      <c r="AA213" s="151"/>
      <c r="AB213" s="151"/>
      <c r="AC213" s="151"/>
      <c r="AD213" s="151"/>
    </row>
    <row r="214" customHeight="1" spans="1:30">
      <c r="A214" s="149" t="s">
        <v>129</v>
      </c>
      <c r="B214" s="152"/>
      <c r="C214" s="151">
        <v>12451005</v>
      </c>
      <c r="D214" s="151" t="s">
        <v>63</v>
      </c>
      <c r="E214" s="151" t="s">
        <v>458</v>
      </c>
      <c r="F214" s="151" t="s">
        <v>458</v>
      </c>
      <c r="G214" s="151" t="s">
        <v>2192</v>
      </c>
      <c r="H214" s="151" t="s">
        <v>2193</v>
      </c>
      <c r="I214" s="151">
        <v>2025.07</v>
      </c>
      <c r="J214" s="151" t="s">
        <v>1455</v>
      </c>
      <c r="K214" s="151" t="s">
        <v>2194</v>
      </c>
      <c r="L214" s="173" t="s">
        <v>1617</v>
      </c>
      <c r="M214" s="153"/>
      <c r="N214" s="153"/>
      <c r="O214" s="153"/>
      <c r="P214" s="153"/>
      <c r="Q214" s="153"/>
      <c r="R214" s="153"/>
      <c r="S214" s="153"/>
      <c r="T214" s="153"/>
      <c r="U214" s="153"/>
      <c r="V214" s="153"/>
      <c r="W214" s="153"/>
      <c r="X214" s="153"/>
      <c r="Y214" s="153"/>
      <c r="Z214" s="153"/>
      <c r="AA214" s="151"/>
      <c r="AB214" s="151"/>
      <c r="AC214" s="151"/>
      <c r="AD214" s="151"/>
    </row>
    <row r="215" customHeight="1" spans="1:30">
      <c r="A215" s="149" t="s">
        <v>129</v>
      </c>
      <c r="B215" s="152"/>
      <c r="C215" s="151">
        <v>12451005</v>
      </c>
      <c r="D215" s="151" t="s">
        <v>63</v>
      </c>
      <c r="E215" s="151" t="s">
        <v>458</v>
      </c>
      <c r="F215" s="151" t="s">
        <v>458</v>
      </c>
      <c r="G215" s="151" t="s">
        <v>1504</v>
      </c>
      <c r="H215" s="151" t="s">
        <v>1425</v>
      </c>
      <c r="I215" s="151">
        <v>2025.08</v>
      </c>
      <c r="J215" s="151" t="s">
        <v>1455</v>
      </c>
      <c r="K215" s="151" t="s">
        <v>2195</v>
      </c>
      <c r="L215" s="173" t="s">
        <v>2196</v>
      </c>
      <c r="M215" s="153"/>
      <c r="N215" s="153"/>
      <c r="O215" s="153"/>
      <c r="P215" s="153"/>
      <c r="Q215" s="153"/>
      <c r="R215" s="153"/>
      <c r="S215" s="153"/>
      <c r="T215" s="153"/>
      <c r="U215" s="153"/>
      <c r="V215" s="153"/>
      <c r="W215" s="153"/>
      <c r="X215" s="153"/>
      <c r="Y215" s="153"/>
      <c r="Z215" s="153"/>
      <c r="AA215" s="151"/>
      <c r="AB215" s="151"/>
      <c r="AC215" s="151"/>
      <c r="AD215" s="151"/>
    </row>
    <row r="216" customHeight="1" spans="1:30">
      <c r="A216" s="149" t="s">
        <v>122</v>
      </c>
      <c r="B216" s="152"/>
      <c r="C216" s="151">
        <v>12451011</v>
      </c>
      <c r="D216" s="151" t="s">
        <v>78</v>
      </c>
      <c r="E216" s="151" t="s">
        <v>458</v>
      </c>
      <c r="F216" s="151" t="s">
        <v>458</v>
      </c>
      <c r="G216" s="154" t="s">
        <v>2197</v>
      </c>
      <c r="H216" s="155" t="s">
        <v>2198</v>
      </c>
      <c r="I216" s="155">
        <v>202410</v>
      </c>
      <c r="J216" s="155" t="s">
        <v>1427</v>
      </c>
      <c r="K216" s="155" t="s">
        <v>2199</v>
      </c>
      <c r="L216" s="155" t="s">
        <v>2200</v>
      </c>
      <c r="M216" s="155" t="s">
        <v>2201</v>
      </c>
      <c r="N216" s="155" t="s">
        <v>1430</v>
      </c>
      <c r="O216" s="155">
        <v>202504</v>
      </c>
      <c r="P216" s="155" t="s">
        <v>2202</v>
      </c>
      <c r="Q216" s="155" t="s">
        <v>2203</v>
      </c>
      <c r="R216" s="155"/>
      <c r="S216" s="155"/>
      <c r="T216" s="155"/>
      <c r="U216" s="155"/>
      <c r="V216" s="155"/>
      <c r="W216" s="155"/>
      <c r="X216" s="155"/>
      <c r="Y216" s="155" t="s">
        <v>2204</v>
      </c>
      <c r="Z216" s="151"/>
      <c r="AA216" s="151"/>
      <c r="AB216" s="151"/>
      <c r="AC216" s="151"/>
      <c r="AD216" s="151"/>
    </row>
    <row r="217" customHeight="1" spans="1:30">
      <c r="A217" s="149" t="s">
        <v>122</v>
      </c>
      <c r="B217" s="152"/>
      <c r="C217" s="151">
        <v>12451011</v>
      </c>
      <c r="D217" s="151" t="s">
        <v>78</v>
      </c>
      <c r="E217" s="151" t="s">
        <v>458</v>
      </c>
      <c r="F217" s="151" t="s">
        <v>458</v>
      </c>
      <c r="G217" s="154" t="s">
        <v>2205</v>
      </c>
      <c r="H217" s="155" t="s">
        <v>2198</v>
      </c>
      <c r="I217" s="155">
        <v>202410</v>
      </c>
      <c r="J217" s="155" t="s">
        <v>1427</v>
      </c>
      <c r="K217" s="155" t="s">
        <v>2206</v>
      </c>
      <c r="L217" s="155" t="s">
        <v>2200</v>
      </c>
      <c r="M217" s="155"/>
      <c r="N217" s="155"/>
      <c r="O217" s="155"/>
      <c r="P217" s="155"/>
      <c r="Q217" s="155"/>
      <c r="R217" s="153"/>
      <c r="S217" s="153"/>
      <c r="T217" s="153"/>
      <c r="U217" s="153"/>
      <c r="V217" s="153"/>
      <c r="W217" s="153"/>
      <c r="X217" s="153"/>
      <c r="Y217" s="153"/>
      <c r="Z217" s="151"/>
      <c r="AA217" s="151"/>
      <c r="AB217" s="151"/>
      <c r="AC217" s="151"/>
      <c r="AD217" s="151"/>
    </row>
    <row r="218" customHeight="1" spans="1:30">
      <c r="A218" s="149" t="s">
        <v>122</v>
      </c>
      <c r="B218" s="152"/>
      <c r="C218" s="151">
        <v>12451011</v>
      </c>
      <c r="D218" s="151" t="s">
        <v>78</v>
      </c>
      <c r="E218" s="151" t="s">
        <v>458</v>
      </c>
      <c r="F218" s="151" t="s">
        <v>458</v>
      </c>
      <c r="G218" s="154" t="s">
        <v>2207</v>
      </c>
      <c r="H218" s="155" t="s">
        <v>2208</v>
      </c>
      <c r="I218" s="155">
        <v>202506</v>
      </c>
      <c r="J218" s="155" t="s">
        <v>1427</v>
      </c>
      <c r="K218" s="155" t="s">
        <v>2209</v>
      </c>
      <c r="L218" s="155" t="s">
        <v>2210</v>
      </c>
      <c r="M218" s="155"/>
      <c r="N218" s="153"/>
      <c r="O218" s="153"/>
      <c r="P218" s="153"/>
      <c r="Q218" s="153"/>
      <c r="R218" s="153"/>
      <c r="S218" s="153"/>
      <c r="T218" s="153"/>
      <c r="U218" s="153"/>
      <c r="V218" s="153"/>
      <c r="W218" s="153"/>
      <c r="X218" s="153"/>
      <c r="Y218" s="153"/>
      <c r="Z218" s="151"/>
      <c r="AA218" s="151"/>
      <c r="AB218" s="151"/>
      <c r="AC218" s="151"/>
      <c r="AD218" s="151"/>
    </row>
    <row r="219" customHeight="1" spans="1:30">
      <c r="A219" s="149" t="s">
        <v>122</v>
      </c>
      <c r="B219" s="152"/>
      <c r="C219" s="151">
        <v>12451011</v>
      </c>
      <c r="D219" s="151" t="s">
        <v>78</v>
      </c>
      <c r="E219" s="151" t="s">
        <v>458</v>
      </c>
      <c r="F219" s="151" t="s">
        <v>458</v>
      </c>
      <c r="G219" s="155"/>
      <c r="H219" s="155"/>
      <c r="I219" s="155"/>
      <c r="J219" s="155"/>
      <c r="K219" s="155"/>
      <c r="L219" s="155"/>
      <c r="M219" s="155"/>
      <c r="N219" s="153"/>
      <c r="O219" s="153"/>
      <c r="P219" s="153"/>
      <c r="Q219" s="153"/>
      <c r="R219" s="153"/>
      <c r="S219" s="153"/>
      <c r="T219" s="153"/>
      <c r="U219" s="153"/>
      <c r="V219" s="153"/>
      <c r="W219" s="153"/>
      <c r="X219" s="153"/>
      <c r="Y219" s="153"/>
      <c r="Z219" s="151"/>
      <c r="AA219" s="151"/>
      <c r="AB219" s="151"/>
      <c r="AC219" s="151"/>
      <c r="AD219" s="151"/>
    </row>
    <row r="220" customHeight="1" spans="1:30">
      <c r="A220" s="149" t="s">
        <v>122</v>
      </c>
      <c r="B220" s="152"/>
      <c r="C220" s="151">
        <v>12451011</v>
      </c>
      <c r="D220" s="151" t="s">
        <v>78</v>
      </c>
      <c r="E220" s="151" t="s">
        <v>458</v>
      </c>
      <c r="F220" s="151" t="s">
        <v>458</v>
      </c>
      <c r="G220" s="155" t="s">
        <v>2211</v>
      </c>
      <c r="H220" s="155" t="s">
        <v>2212</v>
      </c>
      <c r="I220" s="155">
        <v>202510</v>
      </c>
      <c r="J220" s="155" t="s">
        <v>1427</v>
      </c>
      <c r="K220" s="155" t="s">
        <v>2213</v>
      </c>
      <c r="L220" s="155" t="s">
        <v>2200</v>
      </c>
      <c r="M220" s="155"/>
      <c r="N220" s="153"/>
      <c r="O220" s="153"/>
      <c r="P220" s="153"/>
      <c r="Q220" s="153"/>
      <c r="R220" s="153"/>
      <c r="S220" s="153"/>
      <c r="T220" s="153"/>
      <c r="U220" s="153"/>
      <c r="V220" s="153"/>
      <c r="W220" s="153"/>
      <c r="X220" s="153"/>
      <c r="Y220" s="153"/>
      <c r="Z220" s="151"/>
      <c r="AA220" s="151"/>
      <c r="AB220" s="151"/>
      <c r="AC220" s="151"/>
      <c r="AD220" s="151"/>
    </row>
    <row r="221" customHeight="1" spans="1:30">
      <c r="A221" s="149" t="s">
        <v>122</v>
      </c>
      <c r="B221" s="152"/>
      <c r="C221" s="151">
        <v>12451011</v>
      </c>
      <c r="D221" s="151" t="s">
        <v>78</v>
      </c>
      <c r="E221" s="151" t="s">
        <v>458</v>
      </c>
      <c r="F221" s="151" t="s">
        <v>458</v>
      </c>
      <c r="G221" s="155" t="s">
        <v>2214</v>
      </c>
      <c r="H221" s="155" t="s">
        <v>2215</v>
      </c>
      <c r="I221" s="155">
        <v>202509</v>
      </c>
      <c r="J221" s="155" t="s">
        <v>1427</v>
      </c>
      <c r="K221" s="155" t="s">
        <v>2216</v>
      </c>
      <c r="L221" s="155" t="s">
        <v>2217</v>
      </c>
      <c r="M221" s="155"/>
      <c r="N221" s="153"/>
      <c r="O221" s="153"/>
      <c r="P221" s="153"/>
      <c r="Q221" s="153"/>
      <c r="R221" s="153"/>
      <c r="S221" s="153"/>
      <c r="T221" s="153"/>
      <c r="U221" s="153"/>
      <c r="V221" s="153"/>
      <c r="W221" s="153"/>
      <c r="X221" s="153"/>
      <c r="Y221" s="153"/>
      <c r="Z221" s="151"/>
      <c r="AA221" s="151"/>
      <c r="AB221" s="151"/>
      <c r="AC221" s="151"/>
      <c r="AD221" s="151"/>
    </row>
    <row r="222" customHeight="1" spans="1:30">
      <c r="A222" s="149" t="s">
        <v>122</v>
      </c>
      <c r="B222" s="152"/>
      <c r="C222" s="151">
        <v>12451011</v>
      </c>
      <c r="D222" s="151" t="s">
        <v>78</v>
      </c>
      <c r="E222" s="151" t="s">
        <v>458</v>
      </c>
      <c r="F222" s="151" t="s">
        <v>458</v>
      </c>
      <c r="G222" s="155" t="s">
        <v>2218</v>
      </c>
      <c r="H222" s="155" t="s">
        <v>2219</v>
      </c>
      <c r="I222" s="155">
        <v>202507</v>
      </c>
      <c r="J222" s="155" t="s">
        <v>1427</v>
      </c>
      <c r="K222" s="155" t="s">
        <v>2220</v>
      </c>
      <c r="L222" s="155" t="s">
        <v>2221</v>
      </c>
      <c r="M222" s="155"/>
      <c r="N222" s="153"/>
      <c r="O222" s="153"/>
      <c r="P222" s="153"/>
      <c r="Q222" s="153"/>
      <c r="R222" s="153"/>
      <c r="S222" s="153"/>
      <c r="T222" s="153"/>
      <c r="U222" s="153"/>
      <c r="V222" s="153"/>
      <c r="W222" s="153"/>
      <c r="X222" s="153"/>
      <c r="Y222" s="153"/>
      <c r="Z222" s="151"/>
      <c r="AA222" s="151"/>
      <c r="AB222" s="151"/>
      <c r="AC222" s="151"/>
      <c r="AD222" s="151"/>
    </row>
    <row r="223" customHeight="1" spans="1:30">
      <c r="A223" s="149" t="s">
        <v>136</v>
      </c>
      <c r="B223" s="152"/>
      <c r="C223" s="151">
        <v>12451001</v>
      </c>
      <c r="D223" s="151" t="s">
        <v>63</v>
      </c>
      <c r="E223" s="151" t="s">
        <v>458</v>
      </c>
      <c r="F223" s="151" t="s">
        <v>458</v>
      </c>
      <c r="G223" s="153" t="s">
        <v>2222</v>
      </c>
      <c r="H223" s="153" t="s">
        <v>2223</v>
      </c>
      <c r="I223" s="174">
        <v>45424</v>
      </c>
      <c r="J223" s="153" t="s">
        <v>2224</v>
      </c>
      <c r="K223" s="151" t="s">
        <v>2225</v>
      </c>
      <c r="L223" s="173" t="s">
        <v>1448</v>
      </c>
      <c r="M223" s="151" t="s">
        <v>2226</v>
      </c>
      <c r="N223" s="151" t="s">
        <v>1430</v>
      </c>
      <c r="O223" s="151" t="s">
        <v>2227</v>
      </c>
      <c r="P223" s="151" t="s">
        <v>2228</v>
      </c>
      <c r="Q223" s="151" t="s">
        <v>2229</v>
      </c>
      <c r="R223" s="173" t="s">
        <v>1471</v>
      </c>
      <c r="S223" s="151"/>
      <c r="T223" s="151"/>
      <c r="U223" s="153"/>
      <c r="V223" s="153"/>
      <c r="W223" s="153"/>
      <c r="X223" s="153"/>
      <c r="Y223" s="153"/>
      <c r="Z223" s="153"/>
      <c r="AA223" s="151"/>
      <c r="AB223" s="151"/>
      <c r="AC223" s="151"/>
      <c r="AD223" s="151"/>
    </row>
    <row r="224" customHeight="1" spans="1:30">
      <c r="A224" s="149" t="s">
        <v>112</v>
      </c>
      <c r="B224" s="152"/>
      <c r="C224" s="151">
        <v>12451009</v>
      </c>
      <c r="D224" s="151" t="s">
        <v>71</v>
      </c>
      <c r="E224" s="151" t="s">
        <v>458</v>
      </c>
      <c r="F224" s="151" t="s">
        <v>458</v>
      </c>
      <c r="G224" s="151" t="s">
        <v>2230</v>
      </c>
      <c r="H224" s="151" t="s">
        <v>2231</v>
      </c>
      <c r="I224" s="173" t="s">
        <v>2232</v>
      </c>
      <c r="J224" s="151" t="s">
        <v>1455</v>
      </c>
      <c r="K224" s="151" t="s">
        <v>2233</v>
      </c>
      <c r="L224" s="173" t="s">
        <v>1895</v>
      </c>
      <c r="M224" s="151" t="s">
        <v>72</v>
      </c>
      <c r="N224" s="151" t="s">
        <v>72</v>
      </c>
      <c r="O224" s="151" t="s">
        <v>72</v>
      </c>
      <c r="P224" s="151" t="s">
        <v>72</v>
      </c>
      <c r="Q224" s="151" t="s">
        <v>72</v>
      </c>
      <c r="R224" s="151" t="s">
        <v>72</v>
      </c>
      <c r="S224" s="151" t="s">
        <v>72</v>
      </c>
      <c r="T224" s="151" t="s">
        <v>72</v>
      </c>
      <c r="U224" s="151" t="s">
        <v>72</v>
      </c>
      <c r="V224" s="151" t="s">
        <v>72</v>
      </c>
      <c r="W224" s="151" t="s">
        <v>72</v>
      </c>
      <c r="X224" s="151" t="s">
        <v>72</v>
      </c>
      <c r="Y224" s="151" t="s">
        <v>72</v>
      </c>
      <c r="Z224" s="151" t="s">
        <v>72</v>
      </c>
      <c r="AA224" s="151"/>
      <c r="AB224" s="151"/>
      <c r="AC224" s="151"/>
      <c r="AD224" s="151"/>
    </row>
    <row r="225" customHeight="1" spans="1:30">
      <c r="A225" s="149" t="s">
        <v>112</v>
      </c>
      <c r="B225" s="152"/>
      <c r="C225" s="151">
        <v>12451009</v>
      </c>
      <c r="D225" s="151" t="s">
        <v>71</v>
      </c>
      <c r="E225" s="151" t="s">
        <v>458</v>
      </c>
      <c r="F225" s="151" t="s">
        <v>458</v>
      </c>
      <c r="G225" s="151" t="s">
        <v>2234</v>
      </c>
      <c r="H225" s="151" t="s">
        <v>2235</v>
      </c>
      <c r="I225" s="173" t="s">
        <v>2236</v>
      </c>
      <c r="J225" s="151" t="s">
        <v>1455</v>
      </c>
      <c r="K225" s="151" t="s">
        <v>2237</v>
      </c>
      <c r="L225" s="173" t="s">
        <v>1491</v>
      </c>
      <c r="M225" s="153"/>
      <c r="N225" s="153"/>
      <c r="O225" s="153"/>
      <c r="P225" s="153"/>
      <c r="Q225" s="153"/>
      <c r="R225" s="153"/>
      <c r="S225" s="153"/>
      <c r="T225" s="153"/>
      <c r="U225" s="153"/>
      <c r="V225" s="153"/>
      <c r="W225" s="153"/>
      <c r="X225" s="153"/>
      <c r="Y225" s="153"/>
      <c r="Z225" s="153"/>
      <c r="AA225" s="151"/>
      <c r="AB225" s="151"/>
      <c r="AC225" s="151"/>
      <c r="AD225" s="151"/>
    </row>
    <row r="226" customHeight="1" spans="1:30">
      <c r="A226" s="149" t="s">
        <v>116</v>
      </c>
      <c r="B226" s="152"/>
      <c r="C226" s="151">
        <v>12451008</v>
      </c>
      <c r="D226" s="151" t="s">
        <v>71</v>
      </c>
      <c r="E226" s="151" t="s">
        <v>458</v>
      </c>
      <c r="F226" s="151" t="s">
        <v>458</v>
      </c>
      <c r="G226" s="151" t="s">
        <v>2238</v>
      </c>
      <c r="H226" s="151" t="s">
        <v>2239</v>
      </c>
      <c r="I226" s="151">
        <v>2025.7</v>
      </c>
      <c r="J226" s="151" t="s">
        <v>1427</v>
      </c>
      <c r="K226" s="151">
        <v>1</v>
      </c>
      <c r="L226" s="173" t="s">
        <v>1574</v>
      </c>
      <c r="M226" s="151"/>
      <c r="N226" s="151"/>
      <c r="O226" s="151"/>
      <c r="P226" s="151"/>
      <c r="Q226" s="173"/>
      <c r="R226" s="151"/>
      <c r="S226" s="151"/>
      <c r="T226" s="151"/>
      <c r="U226" s="151"/>
      <c r="V226" s="151"/>
      <c r="W226" s="151"/>
      <c r="X226" s="153"/>
      <c r="Y226" s="153"/>
      <c r="Z226" s="153"/>
      <c r="AA226" s="151"/>
      <c r="AB226" s="151"/>
      <c r="AC226" s="151"/>
      <c r="AD226" s="151"/>
    </row>
    <row r="227" customHeight="1" spans="1:30">
      <c r="A227" s="149" t="s">
        <v>104</v>
      </c>
      <c r="B227" s="152"/>
      <c r="C227" s="151" t="s">
        <v>2240</v>
      </c>
      <c r="D227" s="151" t="s">
        <v>71</v>
      </c>
      <c r="E227" s="151" t="s">
        <v>458</v>
      </c>
      <c r="F227" s="151" t="s">
        <v>458</v>
      </c>
      <c r="G227" s="151" t="s">
        <v>2241</v>
      </c>
      <c r="H227" s="151" t="s">
        <v>2242</v>
      </c>
      <c r="I227" s="151">
        <v>2025.4</v>
      </c>
      <c r="J227" s="151" t="s">
        <v>1427</v>
      </c>
      <c r="K227" s="151" t="s">
        <v>2243</v>
      </c>
      <c r="L227" s="175" t="s">
        <v>2217</v>
      </c>
      <c r="M227" s="153"/>
      <c r="N227" s="153"/>
      <c r="O227" s="153"/>
      <c r="P227" s="153"/>
      <c r="Q227" s="153"/>
      <c r="R227" s="151" t="s">
        <v>2244</v>
      </c>
      <c r="S227" s="151" t="s">
        <v>2245</v>
      </c>
      <c r="T227" s="151" t="s">
        <v>2246</v>
      </c>
      <c r="U227" s="151" t="s">
        <v>2247</v>
      </c>
      <c r="V227" s="151" t="s">
        <v>2248</v>
      </c>
      <c r="W227" s="151">
        <v>1</v>
      </c>
      <c r="X227" s="153"/>
      <c r="Y227" s="153"/>
      <c r="Z227" s="153"/>
      <c r="AA227" s="151"/>
      <c r="AB227" s="151"/>
      <c r="AC227" s="151"/>
      <c r="AD227" s="151"/>
    </row>
    <row r="228" customHeight="1" spans="1:30">
      <c r="A228" s="149" t="s">
        <v>104</v>
      </c>
      <c r="B228" s="152"/>
      <c r="C228" s="151" t="s">
        <v>2240</v>
      </c>
      <c r="D228" s="151" t="s">
        <v>71</v>
      </c>
      <c r="E228" s="151" t="s">
        <v>458</v>
      </c>
      <c r="F228" s="151" t="s">
        <v>458</v>
      </c>
      <c r="G228" s="151" t="s">
        <v>2249</v>
      </c>
      <c r="H228" s="151" t="s">
        <v>2155</v>
      </c>
      <c r="I228" s="151">
        <v>2025.5</v>
      </c>
      <c r="J228" s="151" t="s">
        <v>1474</v>
      </c>
      <c r="K228" s="151" t="s">
        <v>2250</v>
      </c>
      <c r="L228" s="151" t="s">
        <v>2217</v>
      </c>
      <c r="M228" s="151"/>
      <c r="N228" s="151"/>
      <c r="O228" s="151"/>
      <c r="P228" s="151"/>
      <c r="Q228" s="151"/>
      <c r="R228" s="151"/>
      <c r="S228" s="151"/>
      <c r="T228" s="151"/>
      <c r="U228" s="151"/>
      <c r="V228" s="151"/>
      <c r="W228" s="151"/>
      <c r="X228" s="151"/>
      <c r="Y228" s="151"/>
      <c r="Z228" s="151"/>
      <c r="AA228" s="151"/>
      <c r="AB228" s="151"/>
      <c r="AC228" s="151"/>
      <c r="AD228" s="151"/>
    </row>
    <row r="229" customHeight="1" spans="1:30">
      <c r="A229" s="149" t="s">
        <v>109</v>
      </c>
      <c r="B229" s="152"/>
      <c r="C229" s="151">
        <v>12451010</v>
      </c>
      <c r="D229" s="151" t="s">
        <v>58</v>
      </c>
      <c r="E229" s="151" t="s">
        <v>458</v>
      </c>
      <c r="F229" s="151" t="s">
        <v>458</v>
      </c>
      <c r="G229" s="151" t="s">
        <v>2251</v>
      </c>
      <c r="H229" s="151" t="s">
        <v>2252</v>
      </c>
      <c r="I229" s="151">
        <v>2024.6</v>
      </c>
      <c r="J229" s="151" t="s">
        <v>1360</v>
      </c>
      <c r="K229" s="151" t="s">
        <v>2253</v>
      </c>
      <c r="L229" s="176" t="s">
        <v>2254</v>
      </c>
      <c r="M229" s="151"/>
      <c r="N229" s="151"/>
      <c r="O229" s="151"/>
      <c r="P229" s="151"/>
      <c r="Q229" s="151"/>
      <c r="R229" s="151"/>
      <c r="S229" s="151"/>
      <c r="T229" s="151"/>
      <c r="U229" s="151"/>
      <c r="V229" s="151"/>
      <c r="W229" s="151"/>
      <c r="X229" s="153"/>
      <c r="Y229" s="153"/>
      <c r="Z229" s="153"/>
      <c r="AA229" s="151"/>
      <c r="AB229" s="151"/>
      <c r="AC229" s="151"/>
      <c r="AD229" s="151"/>
    </row>
    <row r="230" customHeight="1" spans="1:30">
      <c r="A230" s="156" t="s">
        <v>109</v>
      </c>
      <c r="B230" s="152"/>
      <c r="C230" s="153"/>
      <c r="D230" s="153"/>
      <c r="E230" s="151" t="s">
        <v>458</v>
      </c>
      <c r="F230" s="151" t="s">
        <v>458</v>
      </c>
      <c r="G230" s="153" t="s">
        <v>2255</v>
      </c>
      <c r="H230" s="153" t="s">
        <v>2252</v>
      </c>
      <c r="I230" s="153">
        <v>2024.5</v>
      </c>
      <c r="J230" s="153" t="s">
        <v>1360</v>
      </c>
      <c r="K230" s="153" t="s">
        <v>2256</v>
      </c>
      <c r="L230" s="153" t="s">
        <v>2257</v>
      </c>
      <c r="M230" s="153"/>
      <c r="N230" s="153"/>
      <c r="O230" s="153"/>
      <c r="P230" s="153"/>
      <c r="Q230" s="153"/>
      <c r="R230" s="153"/>
      <c r="S230" s="153"/>
      <c r="T230" s="153"/>
      <c r="U230" s="153"/>
      <c r="V230" s="153"/>
      <c r="W230" s="153"/>
      <c r="X230" s="153"/>
      <c r="Y230" s="153"/>
      <c r="Z230" s="153"/>
      <c r="AA230" s="151"/>
      <c r="AB230" s="151"/>
      <c r="AC230" s="151"/>
      <c r="AD230" s="151"/>
    </row>
    <row r="231" customHeight="1" spans="1:30">
      <c r="A231" s="149" t="s">
        <v>131</v>
      </c>
      <c r="B231" s="152"/>
      <c r="C231" s="151">
        <v>12451019</v>
      </c>
      <c r="D231" s="151" t="s">
        <v>71</v>
      </c>
      <c r="E231" s="151" t="s">
        <v>458</v>
      </c>
      <c r="F231" s="151" t="s">
        <v>458</v>
      </c>
      <c r="G231" s="151" t="s">
        <v>2258</v>
      </c>
      <c r="H231" s="151" t="s">
        <v>2259</v>
      </c>
      <c r="I231" s="174">
        <v>45564</v>
      </c>
      <c r="J231" s="151" t="s">
        <v>2260</v>
      </c>
      <c r="K231" s="151" t="s">
        <v>2261</v>
      </c>
      <c r="L231" s="175">
        <v>45666</v>
      </c>
      <c r="M231" s="151"/>
      <c r="N231" s="151"/>
      <c r="O231" s="151"/>
      <c r="P231" s="151"/>
      <c r="Q231" s="151"/>
      <c r="R231" s="151"/>
      <c r="S231" s="151"/>
      <c r="T231" s="151"/>
      <c r="U231" s="151"/>
      <c r="V231" s="151"/>
      <c r="W231" s="151"/>
      <c r="X231" s="153"/>
      <c r="Y231" s="153"/>
      <c r="Z231" s="153"/>
      <c r="AA231" s="151"/>
      <c r="AB231" s="151"/>
      <c r="AC231" s="151"/>
      <c r="AD231" s="151"/>
    </row>
    <row r="232" customHeight="1" spans="1:30">
      <c r="A232" s="149" t="s">
        <v>131</v>
      </c>
      <c r="B232" s="152"/>
      <c r="C232" s="151"/>
      <c r="D232" s="151"/>
      <c r="E232" s="151" t="s">
        <v>458</v>
      </c>
      <c r="F232" s="151" t="s">
        <v>458</v>
      </c>
      <c r="G232" s="151" t="s">
        <v>2262</v>
      </c>
      <c r="H232" s="151" t="s">
        <v>1705</v>
      </c>
      <c r="I232" s="174">
        <v>45827</v>
      </c>
      <c r="J232" s="151" t="s">
        <v>2263</v>
      </c>
      <c r="K232" s="151" t="s">
        <v>2264</v>
      </c>
      <c r="L232" s="175">
        <v>45668</v>
      </c>
      <c r="M232" s="153"/>
      <c r="N232" s="153"/>
      <c r="O232" s="153"/>
      <c r="P232" s="153"/>
      <c r="Q232" s="153"/>
      <c r="R232" s="153"/>
      <c r="S232" s="153"/>
      <c r="T232" s="153"/>
      <c r="U232" s="153"/>
      <c r="V232" s="153"/>
      <c r="W232" s="153"/>
      <c r="X232" s="153"/>
      <c r="Y232" s="153"/>
      <c r="Z232" s="153"/>
      <c r="AA232" s="151"/>
      <c r="AB232" s="151"/>
      <c r="AC232" s="151"/>
      <c r="AD232" s="151"/>
    </row>
    <row r="233" customHeight="1" spans="1:30">
      <c r="A233" s="156" t="s">
        <v>131</v>
      </c>
      <c r="B233" s="152"/>
      <c r="C233" s="153"/>
      <c r="D233" s="153"/>
      <c r="E233" s="151" t="s">
        <v>458</v>
      </c>
      <c r="F233" s="151" t="s">
        <v>458</v>
      </c>
      <c r="G233" s="151" t="s">
        <v>2265</v>
      </c>
      <c r="H233" s="151" t="s">
        <v>1705</v>
      </c>
      <c r="I233" s="174">
        <v>45827</v>
      </c>
      <c r="J233" s="151" t="s">
        <v>2263</v>
      </c>
      <c r="K233" s="151" t="s">
        <v>2266</v>
      </c>
      <c r="L233" s="175">
        <v>45724</v>
      </c>
      <c r="M233" s="153"/>
      <c r="N233" s="153"/>
      <c r="O233" s="153"/>
      <c r="P233" s="153"/>
      <c r="Q233" s="153"/>
      <c r="R233" s="153"/>
      <c r="S233" s="153"/>
      <c r="T233" s="153"/>
      <c r="U233" s="153"/>
      <c r="V233" s="153"/>
      <c r="W233" s="153"/>
      <c r="X233" s="153"/>
      <c r="Y233" s="153"/>
      <c r="Z233" s="153"/>
      <c r="AA233" s="151"/>
      <c r="AB233" s="151"/>
      <c r="AC233" s="151"/>
      <c r="AD233" s="151"/>
    </row>
    <row r="234" customHeight="1" spans="1:30">
      <c r="A234" s="149" t="s">
        <v>110</v>
      </c>
      <c r="B234" s="152"/>
      <c r="C234" s="151">
        <v>12451013</v>
      </c>
      <c r="D234" s="151" t="s">
        <v>111</v>
      </c>
      <c r="E234" s="151" t="s">
        <v>458</v>
      </c>
      <c r="F234" s="151" t="s">
        <v>458</v>
      </c>
      <c r="G234" s="151" t="s">
        <v>1608</v>
      </c>
      <c r="H234" s="151" t="s">
        <v>1489</v>
      </c>
      <c r="I234" s="177">
        <v>45593</v>
      </c>
      <c r="J234" s="151" t="s">
        <v>1360</v>
      </c>
      <c r="K234" s="151" t="s">
        <v>1610</v>
      </c>
      <c r="L234" s="178">
        <v>-0.111111111111111</v>
      </c>
      <c r="M234" s="151"/>
      <c r="N234" s="151"/>
      <c r="O234" s="151"/>
      <c r="P234" s="151"/>
      <c r="Q234" s="151"/>
      <c r="R234" s="151"/>
      <c r="S234" s="151"/>
      <c r="T234" s="151"/>
      <c r="U234" s="151"/>
      <c r="V234" s="151"/>
      <c r="W234" s="151"/>
      <c r="X234" s="153"/>
      <c r="Y234" s="153"/>
      <c r="Z234" s="153"/>
      <c r="AA234" s="151"/>
      <c r="AB234" s="151"/>
      <c r="AC234" s="151"/>
      <c r="AD234" s="151"/>
    </row>
    <row r="235" customHeight="1" spans="1:30">
      <c r="A235" s="149" t="s">
        <v>137</v>
      </c>
      <c r="B235" s="152"/>
      <c r="C235" s="151">
        <v>1245106</v>
      </c>
      <c r="D235" s="151" t="s">
        <v>63</v>
      </c>
      <c r="E235" s="151" t="s">
        <v>458</v>
      </c>
      <c r="F235" s="151" t="s">
        <v>458</v>
      </c>
      <c r="G235" s="151" t="s">
        <v>2267</v>
      </c>
      <c r="H235" s="151" t="s">
        <v>1946</v>
      </c>
      <c r="I235" s="174">
        <v>45753</v>
      </c>
      <c r="J235" s="151" t="s">
        <v>1550</v>
      </c>
      <c r="K235" s="151" t="s">
        <v>2268</v>
      </c>
      <c r="L235" s="151">
        <v>1</v>
      </c>
      <c r="M235" s="151" t="s">
        <v>2269</v>
      </c>
      <c r="N235" s="151"/>
      <c r="O235" s="151" t="s">
        <v>2270</v>
      </c>
      <c r="P235" s="151" t="s">
        <v>2271</v>
      </c>
      <c r="Q235" s="151">
        <v>1</v>
      </c>
      <c r="R235" s="151"/>
      <c r="S235" s="151"/>
      <c r="T235" s="151"/>
      <c r="U235" s="151"/>
      <c r="V235" s="151"/>
      <c r="W235" s="151"/>
      <c r="X235" s="153"/>
      <c r="Y235" s="153"/>
      <c r="Z235" s="153"/>
      <c r="AA235" s="151"/>
      <c r="AB235" s="151"/>
      <c r="AC235" s="151"/>
      <c r="AD235" s="151"/>
    </row>
    <row r="236" customHeight="1" spans="1:30">
      <c r="A236" s="156" t="s">
        <v>137</v>
      </c>
      <c r="B236" s="152"/>
      <c r="C236" s="153"/>
      <c r="D236" s="153"/>
      <c r="E236" s="153"/>
      <c r="F236" s="153"/>
      <c r="G236" s="153"/>
      <c r="H236" s="153"/>
      <c r="I236" s="153"/>
      <c r="J236" s="153"/>
      <c r="K236" s="153"/>
      <c r="L236" s="153"/>
      <c r="M236" s="179" t="s">
        <v>2272</v>
      </c>
      <c r="N236" s="153"/>
      <c r="O236" s="153" t="s">
        <v>2273</v>
      </c>
      <c r="P236" s="179" t="s">
        <v>2274</v>
      </c>
      <c r="Q236" s="153">
        <v>1</v>
      </c>
      <c r="R236" s="153"/>
      <c r="S236" s="153"/>
      <c r="T236" s="153"/>
      <c r="U236" s="153"/>
      <c r="V236" s="153"/>
      <c r="W236" s="153"/>
      <c r="X236" s="153"/>
      <c r="Y236" s="153"/>
      <c r="Z236" s="153"/>
      <c r="AA236" s="151"/>
      <c r="AB236" s="151"/>
      <c r="AC236" s="151"/>
      <c r="AD236" s="151"/>
    </row>
    <row r="237" customHeight="1" spans="1:30">
      <c r="A237" s="156" t="s">
        <v>137</v>
      </c>
      <c r="B237" s="152"/>
      <c r="C237" s="153"/>
      <c r="D237" s="153"/>
      <c r="E237" s="153"/>
      <c r="F237" s="153"/>
      <c r="G237" s="153"/>
      <c r="H237" s="153"/>
      <c r="I237" s="153"/>
      <c r="J237" s="153"/>
      <c r="K237" s="153"/>
      <c r="L237" s="153"/>
      <c r="M237" s="179" t="s">
        <v>2275</v>
      </c>
      <c r="N237" s="153"/>
      <c r="O237" s="153"/>
      <c r="P237" s="153"/>
      <c r="Q237" s="153">
        <v>1</v>
      </c>
      <c r="R237" s="153"/>
      <c r="S237" s="153"/>
      <c r="T237" s="153"/>
      <c r="U237" s="153"/>
      <c r="V237" s="153"/>
      <c r="W237" s="153"/>
      <c r="X237" s="153"/>
      <c r="Y237" s="153"/>
      <c r="Z237" s="153"/>
      <c r="AA237" s="151"/>
      <c r="AB237" s="151"/>
      <c r="AC237" s="151"/>
      <c r="AD237" s="151"/>
    </row>
    <row r="238" customHeight="1" spans="1:30">
      <c r="A238" s="156" t="s">
        <v>137</v>
      </c>
      <c r="B238" s="152"/>
      <c r="C238" s="153"/>
      <c r="D238" s="153"/>
      <c r="E238" s="153"/>
      <c r="F238" s="153"/>
      <c r="G238" s="153"/>
      <c r="H238" s="153"/>
      <c r="I238" s="153"/>
      <c r="J238" s="153"/>
      <c r="K238" s="153"/>
      <c r="L238" s="153"/>
      <c r="M238" s="179" t="s">
        <v>2276</v>
      </c>
      <c r="N238" s="153"/>
      <c r="O238" s="153">
        <v>2025.9</v>
      </c>
      <c r="P238" s="179" t="s">
        <v>2277</v>
      </c>
      <c r="Q238" s="153">
        <v>2</v>
      </c>
      <c r="R238" s="153"/>
      <c r="S238" s="153"/>
      <c r="T238" s="153"/>
      <c r="U238" s="153"/>
      <c r="V238" s="153"/>
      <c r="W238" s="153"/>
      <c r="X238" s="153"/>
      <c r="Y238" s="153"/>
      <c r="Z238" s="153"/>
      <c r="AA238" s="151"/>
      <c r="AB238" s="151"/>
      <c r="AC238" s="151"/>
      <c r="AD238" s="151"/>
    </row>
    <row r="239" customHeight="1" spans="1:30">
      <c r="A239" s="156" t="s">
        <v>137</v>
      </c>
      <c r="B239" s="152"/>
      <c r="C239" s="153"/>
      <c r="D239" s="153"/>
      <c r="E239" s="153"/>
      <c r="F239" s="153"/>
      <c r="G239" s="153"/>
      <c r="H239" s="153"/>
      <c r="I239" s="153"/>
      <c r="J239" s="153"/>
      <c r="K239" s="153"/>
      <c r="L239" s="153"/>
      <c r="M239" s="179" t="s">
        <v>2278</v>
      </c>
      <c r="N239" s="153"/>
      <c r="O239" s="153" t="s">
        <v>2279</v>
      </c>
      <c r="P239" s="179" t="s">
        <v>2280</v>
      </c>
      <c r="Q239" s="153">
        <v>1</v>
      </c>
      <c r="R239" s="153"/>
      <c r="S239" s="153"/>
      <c r="T239" s="153"/>
      <c r="U239" s="153"/>
      <c r="V239" s="153"/>
      <c r="W239" s="153"/>
      <c r="X239" s="153"/>
      <c r="Y239" s="153"/>
      <c r="Z239" s="153"/>
      <c r="AA239" s="151"/>
      <c r="AB239" s="151"/>
      <c r="AC239" s="151"/>
      <c r="AD239" s="151"/>
    </row>
    <row r="240" customHeight="1" spans="1:30">
      <c r="A240" s="157" t="s">
        <v>106</v>
      </c>
      <c r="B240" s="152"/>
      <c r="C240" s="150">
        <v>12451012</v>
      </c>
      <c r="D240" s="150" t="s">
        <v>63</v>
      </c>
      <c r="E240" s="150"/>
      <c r="F240" s="150"/>
      <c r="G240" s="150" t="s">
        <v>2281</v>
      </c>
      <c r="H240" s="150" t="s">
        <v>2282</v>
      </c>
      <c r="I240" s="150" t="s">
        <v>2283</v>
      </c>
      <c r="J240" s="150" t="s">
        <v>1427</v>
      </c>
      <c r="K240" s="150" t="s">
        <v>2284</v>
      </c>
      <c r="L240" s="180" t="s">
        <v>2285</v>
      </c>
      <c r="M240" s="181"/>
      <c r="N240" s="43"/>
      <c r="O240" s="43"/>
      <c r="P240" s="43"/>
      <c r="Q240" s="43"/>
      <c r="R240" s="43"/>
      <c r="S240" s="43"/>
      <c r="T240" s="43"/>
      <c r="U240" s="43"/>
      <c r="V240" s="43"/>
      <c r="W240" s="43"/>
      <c r="X240" s="190"/>
      <c r="Y240" s="190"/>
      <c r="Z240" s="183"/>
      <c r="AA240" s="158"/>
      <c r="AB240" s="158"/>
      <c r="AC240" s="158"/>
      <c r="AD240" s="158"/>
    </row>
    <row r="241" customHeight="1" spans="1:30">
      <c r="A241" s="157" t="s">
        <v>118</v>
      </c>
      <c r="B241" s="152"/>
      <c r="C241" s="158">
        <v>12451020</v>
      </c>
      <c r="D241" s="158" t="s">
        <v>71</v>
      </c>
      <c r="E241" s="158"/>
      <c r="F241" s="158"/>
      <c r="G241" s="158" t="s">
        <v>2286</v>
      </c>
      <c r="H241" s="158" t="s">
        <v>2287</v>
      </c>
      <c r="I241" s="158" t="s">
        <v>2288</v>
      </c>
      <c r="J241" s="158" t="s">
        <v>2289</v>
      </c>
      <c r="K241" s="158" t="s">
        <v>2290</v>
      </c>
      <c r="L241" s="182" t="s">
        <v>2291</v>
      </c>
      <c r="M241" s="158"/>
      <c r="N241" s="158"/>
      <c r="O241" s="183"/>
      <c r="P241" s="183"/>
      <c r="Q241" s="183"/>
      <c r="R241" s="183"/>
      <c r="S241" s="183"/>
      <c r="T241" s="183"/>
      <c r="U241" s="183"/>
      <c r="V241" s="183"/>
      <c r="W241" s="183"/>
      <c r="X241" s="183"/>
      <c r="Y241" s="183"/>
      <c r="Z241" s="183"/>
      <c r="AA241" s="158"/>
      <c r="AB241" s="158"/>
      <c r="AC241" s="158"/>
      <c r="AD241" s="158"/>
    </row>
    <row r="242" customHeight="1" spans="1:30">
      <c r="A242" s="159" t="s">
        <v>141</v>
      </c>
      <c r="B242" s="160"/>
      <c r="C242" s="15">
        <v>12451003</v>
      </c>
      <c r="D242" s="15" t="s">
        <v>63</v>
      </c>
      <c r="E242" s="15"/>
      <c r="F242" s="15"/>
      <c r="G242" s="15" t="s">
        <v>2292</v>
      </c>
      <c r="H242" s="15" t="s">
        <v>2293</v>
      </c>
      <c r="I242" s="15" t="s">
        <v>2294</v>
      </c>
      <c r="J242" s="15" t="s">
        <v>1474</v>
      </c>
      <c r="K242" s="15" t="s">
        <v>2295</v>
      </c>
      <c r="L242" s="184" t="s">
        <v>2296</v>
      </c>
      <c r="M242" s="40"/>
      <c r="N242" s="40"/>
      <c r="O242" s="40"/>
      <c r="P242" s="40"/>
      <c r="Q242" s="40"/>
      <c r="R242" s="40"/>
      <c r="S242" s="40"/>
      <c r="T242" s="151"/>
      <c r="U242" s="151"/>
      <c r="V242" s="151"/>
      <c r="W242" s="151"/>
      <c r="X242" s="151"/>
      <c r="Y242" s="151"/>
      <c r="Z242" s="151"/>
      <c r="AA242" s="151"/>
      <c r="AB242" s="151"/>
      <c r="AC242" s="151"/>
      <c r="AD242" s="151"/>
    </row>
    <row r="243" s="3" customFormat="1" customHeight="1" spans="1:26">
      <c r="A243" s="161" t="s">
        <v>158</v>
      </c>
      <c r="B243" s="101" t="s">
        <v>2297</v>
      </c>
      <c r="C243" s="162">
        <v>12551008</v>
      </c>
      <c r="D243" s="53" t="s">
        <v>71</v>
      </c>
      <c r="E243" s="53"/>
      <c r="F243" s="53"/>
      <c r="G243" s="53" t="s">
        <v>2298</v>
      </c>
      <c r="H243" s="53" t="s">
        <v>2299</v>
      </c>
      <c r="I243" s="53">
        <v>45754</v>
      </c>
      <c r="J243" s="53" t="s">
        <v>2300</v>
      </c>
      <c r="K243" s="53" t="s">
        <v>2301</v>
      </c>
      <c r="L243" s="53">
        <v>1</v>
      </c>
      <c r="M243" s="53"/>
      <c r="N243" s="53"/>
      <c r="O243" s="53"/>
      <c r="P243" s="53"/>
      <c r="Q243" s="53"/>
      <c r="R243" s="53"/>
      <c r="S243" s="53"/>
      <c r="T243" s="53"/>
      <c r="U243" s="53"/>
      <c r="V243" s="53"/>
      <c r="W243" s="53"/>
      <c r="X243" s="53"/>
      <c r="Y243" s="53"/>
      <c r="Z243" s="53"/>
    </row>
    <row r="244" s="3" customFormat="1" customHeight="1" spans="1:26">
      <c r="A244" s="161" t="s">
        <v>160</v>
      </c>
      <c r="B244" s="101"/>
      <c r="C244" s="162">
        <v>12551010</v>
      </c>
      <c r="D244" s="53" t="s">
        <v>71</v>
      </c>
      <c r="E244" s="53"/>
      <c r="F244" s="53"/>
      <c r="G244" s="53" t="s">
        <v>1728</v>
      </c>
      <c r="H244" s="53" t="s">
        <v>2302</v>
      </c>
      <c r="I244" s="53">
        <v>45808</v>
      </c>
      <c r="J244" s="53" t="s">
        <v>1474</v>
      </c>
      <c r="K244" s="53" t="s">
        <v>2303</v>
      </c>
      <c r="L244" s="53" t="s">
        <v>2304</v>
      </c>
      <c r="M244" s="53"/>
      <c r="N244" s="53"/>
      <c r="O244" s="53"/>
      <c r="P244" s="53"/>
      <c r="Q244" s="53"/>
      <c r="R244" s="53"/>
      <c r="S244" s="53"/>
      <c r="T244" s="53"/>
      <c r="U244" s="53"/>
      <c r="V244" s="53"/>
      <c r="W244" s="53"/>
      <c r="X244" s="53"/>
      <c r="Y244" s="53"/>
      <c r="Z244" s="53"/>
    </row>
    <row r="245" s="3" customFormat="1" customHeight="1" spans="1:26">
      <c r="A245" s="163" t="s">
        <v>154</v>
      </c>
      <c r="B245" s="101"/>
      <c r="C245" s="164">
        <v>12551001</v>
      </c>
      <c r="D245" s="165" t="s">
        <v>71</v>
      </c>
      <c r="E245" s="165"/>
      <c r="F245" s="165"/>
      <c r="G245" s="165" t="s">
        <v>2305</v>
      </c>
      <c r="H245" s="165" t="s">
        <v>2306</v>
      </c>
      <c r="I245" s="165">
        <v>2025.6</v>
      </c>
      <c r="J245" s="165" t="s">
        <v>1427</v>
      </c>
      <c r="K245" s="165" t="s">
        <v>2307</v>
      </c>
      <c r="L245" s="165" t="s">
        <v>2308</v>
      </c>
      <c r="M245" s="165"/>
      <c r="N245" s="165"/>
      <c r="O245" s="165"/>
      <c r="P245" s="165"/>
      <c r="Q245" s="165"/>
      <c r="R245" s="165"/>
      <c r="S245" s="165"/>
      <c r="T245" s="165"/>
      <c r="U245" s="165"/>
      <c r="V245" s="165"/>
      <c r="W245" s="165"/>
      <c r="X245" s="165"/>
      <c r="Y245" s="165"/>
      <c r="Z245" s="165"/>
    </row>
    <row r="246" s="3" customFormat="1" customHeight="1" spans="1:26">
      <c r="A246" s="161" t="s">
        <v>154</v>
      </c>
      <c r="B246" s="101"/>
      <c r="C246" s="162">
        <v>12551001</v>
      </c>
      <c r="D246" s="53" t="s">
        <v>71</v>
      </c>
      <c r="E246" s="53"/>
      <c r="F246" s="53"/>
      <c r="G246" s="53" t="s">
        <v>2309</v>
      </c>
      <c r="H246" s="53" t="s">
        <v>2310</v>
      </c>
      <c r="I246" s="53">
        <v>2025.4</v>
      </c>
      <c r="J246" s="53" t="s">
        <v>1427</v>
      </c>
      <c r="K246" s="53" t="s">
        <v>2311</v>
      </c>
      <c r="L246" s="53" t="s">
        <v>2312</v>
      </c>
      <c r="M246" s="53"/>
      <c r="N246" s="53"/>
      <c r="O246" s="53"/>
      <c r="P246" s="53"/>
      <c r="Q246" s="53"/>
      <c r="R246" s="53"/>
      <c r="S246" s="53"/>
      <c r="T246" s="53"/>
      <c r="U246" s="53"/>
      <c r="V246" s="53"/>
      <c r="W246" s="53"/>
      <c r="X246" s="53"/>
      <c r="Y246" s="53"/>
      <c r="Z246" s="53"/>
    </row>
    <row r="247" s="3" customFormat="1" ht="32.25" customHeight="1" spans="1:26">
      <c r="A247" s="161" t="s">
        <v>148</v>
      </c>
      <c r="B247" s="101"/>
      <c r="C247" s="162">
        <v>12551007</v>
      </c>
      <c r="D247" s="53" t="s">
        <v>78</v>
      </c>
      <c r="E247" s="53" t="s">
        <v>993</v>
      </c>
      <c r="F247" s="53" t="s">
        <v>993</v>
      </c>
      <c r="G247" s="53" t="s">
        <v>2313</v>
      </c>
      <c r="H247" s="53" t="s">
        <v>2314</v>
      </c>
      <c r="I247" s="53">
        <v>2024.11</v>
      </c>
      <c r="J247" s="53" t="s">
        <v>1592</v>
      </c>
      <c r="K247" s="53" t="s">
        <v>2315</v>
      </c>
      <c r="L247" s="53" t="s">
        <v>1487</v>
      </c>
      <c r="M247" s="53"/>
      <c r="N247" s="53"/>
      <c r="O247" s="53"/>
      <c r="P247" s="53"/>
      <c r="Q247" s="53"/>
      <c r="R247" s="53"/>
      <c r="S247" s="53"/>
      <c r="T247" s="53"/>
      <c r="U247" s="53"/>
      <c r="V247" s="53"/>
      <c r="W247" s="53"/>
      <c r="X247" s="53"/>
      <c r="Y247" s="53"/>
      <c r="Z247" s="53"/>
    </row>
    <row r="248" s="3" customFormat="1" customHeight="1" spans="1:26">
      <c r="A248" s="161" t="s">
        <v>148</v>
      </c>
      <c r="B248" s="101"/>
      <c r="C248" s="162">
        <v>12551007</v>
      </c>
      <c r="D248" s="53" t="s">
        <v>78</v>
      </c>
      <c r="E248" s="53"/>
      <c r="F248" s="53"/>
      <c r="G248" s="53"/>
      <c r="H248" s="53"/>
      <c r="I248" s="53"/>
      <c r="J248" s="53"/>
      <c r="K248" s="53"/>
      <c r="L248" s="53"/>
      <c r="M248" s="53"/>
      <c r="N248" s="53"/>
      <c r="O248" s="53"/>
      <c r="P248" s="53"/>
      <c r="Q248" s="53"/>
      <c r="R248" s="53"/>
      <c r="S248" s="53"/>
      <c r="T248" s="53"/>
      <c r="U248" s="53"/>
      <c r="V248" s="53"/>
      <c r="W248" s="53"/>
      <c r="X248" s="191" t="s">
        <v>2316</v>
      </c>
      <c r="Y248" s="53"/>
      <c r="Z248" s="53"/>
    </row>
    <row r="249" s="4" customFormat="1" ht="75" customHeight="1" spans="1:33">
      <c r="A249" s="166" t="s">
        <v>157</v>
      </c>
      <c r="B249" s="101"/>
      <c r="C249" s="166">
        <v>12551009</v>
      </c>
      <c r="D249" s="166" t="s">
        <v>40</v>
      </c>
      <c r="E249" s="166"/>
      <c r="F249" s="166"/>
      <c r="G249" s="166" t="s">
        <v>2317</v>
      </c>
      <c r="H249" s="167" t="s">
        <v>2318</v>
      </c>
      <c r="I249" s="185">
        <v>45851</v>
      </c>
      <c r="J249" s="18" t="s">
        <v>2319</v>
      </c>
      <c r="K249" s="18" t="s">
        <v>2320</v>
      </c>
      <c r="L249" s="114" t="s">
        <v>2321</v>
      </c>
      <c r="M249" s="129"/>
      <c r="N249" s="129"/>
      <c r="O249" s="129"/>
      <c r="P249" s="129"/>
      <c r="Q249" s="129"/>
      <c r="R249" s="129"/>
      <c r="S249" s="129"/>
      <c r="T249" s="129"/>
      <c r="U249" s="192"/>
      <c r="V249" s="193"/>
      <c r="W249" s="194"/>
      <c r="X249" s="194"/>
      <c r="Y249" s="129"/>
      <c r="Z249" s="129"/>
      <c r="AA249" s="196"/>
      <c r="AB249" s="196"/>
      <c r="AC249" s="196"/>
      <c r="AD249" s="196"/>
      <c r="AE249" s="196"/>
      <c r="AF249" s="196"/>
      <c r="AG249" s="129"/>
    </row>
    <row r="250" s="3" customFormat="1" customHeight="1" spans="1:26">
      <c r="A250" s="81" t="s">
        <v>74</v>
      </c>
      <c r="B250" s="52" t="s">
        <v>70</v>
      </c>
      <c r="C250" s="81">
        <v>12351003</v>
      </c>
      <c r="D250" s="81" t="s">
        <v>71</v>
      </c>
      <c r="E250" s="168"/>
      <c r="F250" s="168"/>
      <c r="G250" s="81" t="s">
        <v>2322</v>
      </c>
      <c r="H250" s="81" t="s">
        <v>1761</v>
      </c>
      <c r="I250" s="186">
        <v>45566</v>
      </c>
      <c r="J250" s="187" t="s">
        <v>1592</v>
      </c>
      <c r="K250" s="81" t="s">
        <v>2323</v>
      </c>
      <c r="L250" s="188">
        <v>45665</v>
      </c>
      <c r="M250" s="168"/>
      <c r="N250" s="168"/>
      <c r="O250" s="168"/>
      <c r="P250" s="168"/>
      <c r="Q250" s="168"/>
      <c r="R250" s="168"/>
      <c r="S250" s="168"/>
      <c r="T250" s="168"/>
      <c r="U250" s="168"/>
      <c r="V250" s="168"/>
      <c r="W250" s="168"/>
      <c r="X250" s="168"/>
      <c r="Y250" s="168"/>
      <c r="Z250" s="168"/>
    </row>
    <row r="251" s="3" customFormat="1" customHeight="1" spans="1:26">
      <c r="A251" s="81" t="s">
        <v>74</v>
      </c>
      <c r="B251" s="54"/>
      <c r="C251" s="81">
        <v>12351003</v>
      </c>
      <c r="D251" s="81" t="s">
        <v>71</v>
      </c>
      <c r="E251" s="168"/>
      <c r="F251" s="168"/>
      <c r="G251" s="81" t="s">
        <v>2324</v>
      </c>
      <c r="H251" s="81" t="s">
        <v>2314</v>
      </c>
      <c r="I251" s="186">
        <v>45870</v>
      </c>
      <c r="J251" s="187" t="s">
        <v>1592</v>
      </c>
      <c r="K251" s="81" t="s">
        <v>2325</v>
      </c>
      <c r="L251" s="188">
        <v>45666</v>
      </c>
      <c r="M251" s="168"/>
      <c r="N251" s="168"/>
      <c r="O251" s="168"/>
      <c r="P251" s="168"/>
      <c r="Q251" s="168"/>
      <c r="R251" s="168"/>
      <c r="S251" s="168"/>
      <c r="T251" s="168"/>
      <c r="U251" s="168"/>
      <c r="V251" s="168"/>
      <c r="W251" s="168"/>
      <c r="X251" s="168"/>
      <c r="Y251" s="168"/>
      <c r="Z251" s="168"/>
    </row>
    <row r="252" s="3" customFormat="1" customHeight="1" spans="1:26">
      <c r="A252" s="81" t="s">
        <v>74</v>
      </c>
      <c r="B252" s="54"/>
      <c r="C252" s="81">
        <v>12351003</v>
      </c>
      <c r="D252" s="81" t="s">
        <v>71</v>
      </c>
      <c r="E252" s="168"/>
      <c r="F252" s="168"/>
      <c r="G252" s="81" t="s">
        <v>2326</v>
      </c>
      <c r="H252" s="81" t="s">
        <v>2327</v>
      </c>
      <c r="I252" s="186">
        <v>45717</v>
      </c>
      <c r="J252" s="187" t="s">
        <v>1592</v>
      </c>
      <c r="K252" s="81" t="s">
        <v>2328</v>
      </c>
      <c r="L252" s="188">
        <v>45696</v>
      </c>
      <c r="M252" s="168"/>
      <c r="N252" s="168"/>
      <c r="O252" s="168"/>
      <c r="P252" s="168"/>
      <c r="Q252" s="168"/>
      <c r="R252" s="168"/>
      <c r="S252" s="168"/>
      <c r="T252" s="168"/>
      <c r="U252" s="168"/>
      <c r="V252" s="168"/>
      <c r="W252" s="168"/>
      <c r="X252" s="168"/>
      <c r="Y252" s="168"/>
      <c r="Z252" s="168"/>
    </row>
    <row r="253" s="3" customFormat="1" customHeight="1" spans="1:26">
      <c r="A253" s="81" t="s">
        <v>74</v>
      </c>
      <c r="B253" s="54"/>
      <c r="C253" s="81">
        <v>12351003</v>
      </c>
      <c r="D253" s="81" t="s">
        <v>71</v>
      </c>
      <c r="E253" s="168"/>
      <c r="F253" s="168"/>
      <c r="G253" s="81" t="s">
        <v>2329</v>
      </c>
      <c r="H253" s="81" t="s">
        <v>2208</v>
      </c>
      <c r="I253" s="186">
        <v>45717</v>
      </c>
      <c r="J253" s="187" t="s">
        <v>1427</v>
      </c>
      <c r="K253" s="81" t="s">
        <v>2330</v>
      </c>
      <c r="L253" s="188">
        <v>45723</v>
      </c>
      <c r="M253" s="168"/>
      <c r="N253" s="168"/>
      <c r="O253" s="168"/>
      <c r="P253" s="168"/>
      <c r="Q253" s="168"/>
      <c r="R253" s="168"/>
      <c r="S253" s="168"/>
      <c r="T253" s="168"/>
      <c r="U253" s="168"/>
      <c r="V253" s="168"/>
      <c r="W253" s="168"/>
      <c r="X253" s="168"/>
      <c r="Y253" s="168"/>
      <c r="Z253" s="168"/>
    </row>
    <row r="254" s="3" customFormat="1" customHeight="1" spans="1:26">
      <c r="A254" s="81" t="s">
        <v>90</v>
      </c>
      <c r="B254" s="54"/>
      <c r="C254" s="81">
        <v>12351008</v>
      </c>
      <c r="D254" s="81" t="s">
        <v>78</v>
      </c>
      <c r="E254" s="168"/>
      <c r="F254" s="168"/>
      <c r="G254" s="81" t="s">
        <v>2331</v>
      </c>
      <c r="H254" s="81" t="s">
        <v>2332</v>
      </c>
      <c r="I254" s="186">
        <v>45748</v>
      </c>
      <c r="J254" s="187" t="s">
        <v>1592</v>
      </c>
      <c r="K254" s="81" t="s">
        <v>2333</v>
      </c>
      <c r="L254" s="188">
        <v>45723</v>
      </c>
      <c r="M254" s="168"/>
      <c r="N254" s="168"/>
      <c r="O254" s="168"/>
      <c r="P254" s="168"/>
      <c r="Q254" s="168"/>
      <c r="R254" s="168"/>
      <c r="S254" s="168"/>
      <c r="T254" s="168"/>
      <c r="U254" s="168"/>
      <c r="V254" s="168"/>
      <c r="W254" s="168"/>
      <c r="X254" s="168"/>
      <c r="Y254" s="168"/>
      <c r="Z254" s="168"/>
    </row>
    <row r="255" s="3" customFormat="1" customHeight="1" spans="1:26">
      <c r="A255" s="81" t="s">
        <v>90</v>
      </c>
      <c r="B255" s="54"/>
      <c r="C255" s="81">
        <v>12351008</v>
      </c>
      <c r="D255" s="81" t="s">
        <v>78</v>
      </c>
      <c r="E255" s="168"/>
      <c r="F255" s="168"/>
      <c r="G255" s="81" t="s">
        <v>2334</v>
      </c>
      <c r="H255" s="81" t="s">
        <v>2335</v>
      </c>
      <c r="I255" s="186">
        <v>45809</v>
      </c>
      <c r="J255" s="187" t="s">
        <v>1427</v>
      </c>
      <c r="K255" s="81" t="s">
        <v>2336</v>
      </c>
      <c r="L255" s="188">
        <v>45724</v>
      </c>
      <c r="M255" s="168"/>
      <c r="N255" s="168"/>
      <c r="O255" s="168"/>
      <c r="P255" s="168"/>
      <c r="Q255" s="168"/>
      <c r="R255" s="168"/>
      <c r="S255" s="168"/>
      <c r="T255" s="168"/>
      <c r="U255" s="168"/>
      <c r="V255" s="168"/>
      <c r="W255" s="168"/>
      <c r="X255" s="168"/>
      <c r="Y255" s="168"/>
      <c r="Z255" s="168"/>
    </row>
    <row r="256" s="3" customFormat="1" customHeight="1" spans="1:26">
      <c r="A256" s="81" t="s">
        <v>90</v>
      </c>
      <c r="B256" s="54"/>
      <c r="C256" s="81">
        <v>12351008</v>
      </c>
      <c r="D256" s="81" t="s">
        <v>78</v>
      </c>
      <c r="E256" s="168"/>
      <c r="F256" s="168"/>
      <c r="G256" s="81" t="s">
        <v>2337</v>
      </c>
      <c r="H256" s="81" t="s">
        <v>2338</v>
      </c>
      <c r="I256" s="186">
        <v>45809</v>
      </c>
      <c r="J256" s="187" t="s">
        <v>1427</v>
      </c>
      <c r="K256" s="81" t="s">
        <v>2339</v>
      </c>
      <c r="L256" s="188">
        <v>45695</v>
      </c>
      <c r="M256" s="168"/>
      <c r="N256" s="168"/>
      <c r="O256" s="168"/>
      <c r="P256" s="168"/>
      <c r="Q256" s="168"/>
      <c r="R256" s="168"/>
      <c r="S256" s="168"/>
      <c r="T256" s="168"/>
      <c r="U256" s="168"/>
      <c r="V256" s="168"/>
      <c r="W256" s="168"/>
      <c r="X256" s="168"/>
      <c r="Y256" s="168"/>
      <c r="Z256" s="168"/>
    </row>
    <row r="257" s="3" customFormat="1" customHeight="1" spans="1:26">
      <c r="A257" s="81" t="s">
        <v>89</v>
      </c>
      <c r="B257" s="54"/>
      <c r="C257" s="81">
        <v>12351011</v>
      </c>
      <c r="D257" s="81" t="s">
        <v>71</v>
      </c>
      <c r="E257" s="168"/>
      <c r="F257" s="168"/>
      <c r="G257" s="81" t="s">
        <v>2340</v>
      </c>
      <c r="H257" s="81" t="s">
        <v>2341</v>
      </c>
      <c r="I257" s="186">
        <v>45870</v>
      </c>
      <c r="J257" s="187" t="s">
        <v>2342</v>
      </c>
      <c r="K257" s="81" t="s">
        <v>2343</v>
      </c>
      <c r="L257" s="188">
        <v>45664</v>
      </c>
      <c r="M257" s="168"/>
      <c r="N257" s="168"/>
      <c r="O257" s="168"/>
      <c r="P257" s="168"/>
      <c r="Q257" s="168"/>
      <c r="R257" s="168"/>
      <c r="S257" s="168"/>
      <c r="T257" s="168"/>
      <c r="U257" s="168"/>
      <c r="V257" s="168"/>
      <c r="W257" s="168"/>
      <c r="X257" s="168"/>
      <c r="Y257" s="168"/>
      <c r="Z257" s="168"/>
    </row>
    <row r="258" s="3" customFormat="1" customHeight="1" spans="1:26">
      <c r="A258" s="81" t="s">
        <v>93</v>
      </c>
      <c r="B258" s="54"/>
      <c r="C258" s="81">
        <v>12351012</v>
      </c>
      <c r="D258" s="81" t="s">
        <v>58</v>
      </c>
      <c r="E258" s="168"/>
      <c r="F258" s="168"/>
      <c r="G258" s="81" t="s">
        <v>1945</v>
      </c>
      <c r="H258" s="81" t="s">
        <v>2344</v>
      </c>
      <c r="I258" s="214">
        <v>45772</v>
      </c>
      <c r="J258" s="187" t="s">
        <v>1550</v>
      </c>
      <c r="K258" s="81" t="s">
        <v>2345</v>
      </c>
      <c r="L258" s="188">
        <v>45752</v>
      </c>
      <c r="M258" s="168"/>
      <c r="N258" s="168"/>
      <c r="O258" s="168"/>
      <c r="P258" s="168"/>
      <c r="Q258" s="168"/>
      <c r="R258" s="168"/>
      <c r="S258" s="168"/>
      <c r="T258" s="168"/>
      <c r="U258" s="168"/>
      <c r="V258" s="168"/>
      <c r="W258" s="168"/>
      <c r="X258" s="168"/>
      <c r="Y258" s="168"/>
      <c r="Z258" s="168"/>
    </row>
    <row r="259" s="3" customFormat="1" customHeight="1" spans="1:26">
      <c r="A259" s="81" t="s">
        <v>93</v>
      </c>
      <c r="B259" s="54"/>
      <c r="C259" s="81">
        <v>12351012</v>
      </c>
      <c r="D259" s="81" t="s">
        <v>58</v>
      </c>
      <c r="E259" s="168"/>
      <c r="F259" s="168"/>
      <c r="G259" s="81" t="s">
        <v>1840</v>
      </c>
      <c r="H259" s="81" t="s">
        <v>2346</v>
      </c>
      <c r="I259" s="214">
        <v>45833</v>
      </c>
      <c r="J259" s="187" t="s">
        <v>1550</v>
      </c>
      <c r="K259" s="81" t="s">
        <v>2347</v>
      </c>
      <c r="L259" s="188">
        <v>45693</v>
      </c>
      <c r="M259" s="168"/>
      <c r="N259" s="168"/>
      <c r="O259" s="168"/>
      <c r="P259" s="168"/>
      <c r="Q259" s="168"/>
      <c r="R259" s="168"/>
      <c r="S259" s="168"/>
      <c r="T259" s="168"/>
      <c r="U259" s="168"/>
      <c r="V259" s="168"/>
      <c r="W259" s="168"/>
      <c r="X259" s="168"/>
      <c r="Y259" s="168"/>
      <c r="Z259" s="168"/>
    </row>
    <row r="260" s="3" customFormat="1" customHeight="1" spans="1:26">
      <c r="A260" s="81" t="s">
        <v>93</v>
      </c>
      <c r="B260" s="54"/>
      <c r="C260" s="81">
        <v>12351012</v>
      </c>
      <c r="D260" s="81" t="s">
        <v>58</v>
      </c>
      <c r="E260" s="168"/>
      <c r="F260" s="168"/>
      <c r="G260" s="81" t="s">
        <v>1940</v>
      </c>
      <c r="H260" s="81" t="s">
        <v>2348</v>
      </c>
      <c r="I260" s="214">
        <v>45924</v>
      </c>
      <c r="J260" s="187" t="s">
        <v>1550</v>
      </c>
      <c r="K260" s="81" t="s">
        <v>2349</v>
      </c>
      <c r="L260" s="188">
        <v>45722</v>
      </c>
      <c r="M260" s="168"/>
      <c r="N260" s="168"/>
      <c r="O260" s="168"/>
      <c r="P260" s="168"/>
      <c r="Q260" s="168"/>
      <c r="R260" s="168"/>
      <c r="S260" s="168"/>
      <c r="T260" s="168"/>
      <c r="U260" s="168"/>
      <c r="V260" s="168"/>
      <c r="W260" s="168"/>
      <c r="X260" s="168"/>
      <c r="Y260" s="168"/>
      <c r="Z260" s="168"/>
    </row>
    <row r="261" s="3" customFormat="1" customHeight="1" spans="1:27">
      <c r="A261" s="81" t="s">
        <v>80</v>
      </c>
      <c r="B261" s="54"/>
      <c r="C261" s="81">
        <v>12351013</v>
      </c>
      <c r="D261" s="81" t="s">
        <v>78</v>
      </c>
      <c r="E261" s="168"/>
      <c r="F261" s="168"/>
      <c r="G261" s="81" t="s">
        <v>2350</v>
      </c>
      <c r="H261" s="81" t="s">
        <v>1872</v>
      </c>
      <c r="I261" s="215">
        <v>45804</v>
      </c>
      <c r="J261" s="81" t="s">
        <v>2351</v>
      </c>
      <c r="K261" s="81" t="s">
        <v>2352</v>
      </c>
      <c r="L261" s="187" t="s">
        <v>2353</v>
      </c>
      <c r="M261" s="81"/>
      <c r="N261" s="81"/>
      <c r="O261" s="81"/>
      <c r="P261" s="81"/>
      <c r="Q261" s="81"/>
      <c r="R261" s="81"/>
      <c r="S261" s="81"/>
      <c r="T261" s="81"/>
      <c r="U261" s="81"/>
      <c r="V261" s="81"/>
      <c r="W261" s="81"/>
      <c r="X261" s="81"/>
      <c r="Y261" s="81"/>
      <c r="Z261" s="81"/>
      <c r="AA261" s="81"/>
    </row>
    <row r="262" s="3" customFormat="1" customHeight="1" spans="1:27">
      <c r="A262" s="81" t="s">
        <v>80</v>
      </c>
      <c r="B262" s="54"/>
      <c r="C262" s="81">
        <v>12351014</v>
      </c>
      <c r="D262" s="81" t="s">
        <v>78</v>
      </c>
      <c r="E262" s="168"/>
      <c r="F262" s="168"/>
      <c r="G262" s="81"/>
      <c r="H262" s="81"/>
      <c r="I262" s="81"/>
      <c r="J262" s="81"/>
      <c r="K262" s="81"/>
      <c r="L262" s="81"/>
      <c r="M262" s="81"/>
      <c r="N262" s="81"/>
      <c r="O262" s="81"/>
      <c r="P262" s="81"/>
      <c r="Q262" s="81"/>
      <c r="R262" s="81" t="s">
        <v>2354</v>
      </c>
      <c r="S262" s="81" t="s">
        <v>2355</v>
      </c>
      <c r="T262" s="81" t="s">
        <v>2356</v>
      </c>
      <c r="U262" s="81" t="s">
        <v>1578</v>
      </c>
      <c r="V262" s="81" t="s">
        <v>2357</v>
      </c>
      <c r="W262" s="81" t="s">
        <v>2358</v>
      </c>
      <c r="X262" s="81"/>
      <c r="Y262" s="81"/>
      <c r="Z262" s="81"/>
      <c r="AA262" s="81"/>
    </row>
    <row r="263" s="3" customFormat="1" customHeight="1" spans="1:27">
      <c r="A263" s="81" t="s">
        <v>80</v>
      </c>
      <c r="B263" s="54"/>
      <c r="C263" s="81">
        <v>12351015</v>
      </c>
      <c r="D263" s="81" t="s">
        <v>78</v>
      </c>
      <c r="E263" s="168"/>
      <c r="F263" s="168"/>
      <c r="G263" s="81"/>
      <c r="H263" s="81"/>
      <c r="I263" s="81"/>
      <c r="J263" s="81"/>
      <c r="K263" s="81"/>
      <c r="L263" s="81"/>
      <c r="M263" s="81"/>
      <c r="N263" s="81"/>
      <c r="O263" s="81"/>
      <c r="P263" s="81"/>
      <c r="Q263" s="81"/>
      <c r="R263" s="81" t="s">
        <v>2359</v>
      </c>
      <c r="S263" s="81" t="s">
        <v>2360</v>
      </c>
      <c r="T263" s="81" t="s">
        <v>2361</v>
      </c>
      <c r="U263" s="81" t="s">
        <v>2362</v>
      </c>
      <c r="V263" s="81" t="s">
        <v>2363</v>
      </c>
      <c r="W263" s="81" t="s">
        <v>2364</v>
      </c>
      <c r="X263" s="81"/>
      <c r="Y263" s="81"/>
      <c r="Z263" s="81"/>
      <c r="AA263" s="81"/>
    </row>
    <row r="264" s="3" customFormat="1" customHeight="1" spans="1:26">
      <c r="A264" s="81" t="s">
        <v>86</v>
      </c>
      <c r="B264" s="54"/>
      <c r="C264" s="81">
        <v>12351014</v>
      </c>
      <c r="D264" s="81" t="s">
        <v>78</v>
      </c>
      <c r="E264" s="168"/>
      <c r="F264" s="168"/>
      <c r="G264" s="81" t="s">
        <v>2365</v>
      </c>
      <c r="H264" s="81" t="s">
        <v>2366</v>
      </c>
      <c r="I264" s="186">
        <v>45689</v>
      </c>
      <c r="J264" s="187" t="s">
        <v>1427</v>
      </c>
      <c r="K264" s="81" t="s">
        <v>2367</v>
      </c>
      <c r="L264" s="187" t="s">
        <v>2368</v>
      </c>
      <c r="M264" s="168"/>
      <c r="N264" s="168"/>
      <c r="O264" s="168"/>
      <c r="P264" s="168"/>
      <c r="Q264" s="168"/>
      <c r="R264" s="168"/>
      <c r="S264" s="168"/>
      <c r="T264" s="168"/>
      <c r="U264" s="168"/>
      <c r="V264" s="168"/>
      <c r="W264" s="168"/>
      <c r="X264" s="168"/>
      <c r="Y264" s="168"/>
      <c r="Z264" s="168"/>
    </row>
    <row r="265" s="3" customFormat="1" customHeight="1" spans="1:26">
      <c r="A265" s="81" t="s">
        <v>76</v>
      </c>
      <c r="B265" s="54"/>
      <c r="C265" s="81">
        <v>12351015</v>
      </c>
      <c r="D265" s="81" t="s">
        <v>78</v>
      </c>
      <c r="E265" s="168"/>
      <c r="F265" s="168"/>
      <c r="G265" s="81" t="s">
        <v>2369</v>
      </c>
      <c r="H265" s="81" t="s">
        <v>2370</v>
      </c>
      <c r="I265" s="186">
        <v>45597</v>
      </c>
      <c r="J265" s="187" t="s">
        <v>1592</v>
      </c>
      <c r="K265" s="81" t="s">
        <v>2371</v>
      </c>
      <c r="L265" s="188">
        <v>45670</v>
      </c>
      <c r="M265" s="168"/>
      <c r="N265" s="168"/>
      <c r="O265" s="168"/>
      <c r="P265" s="168"/>
      <c r="Q265" s="168"/>
      <c r="R265" s="168"/>
      <c r="S265" s="168"/>
      <c r="T265" s="168"/>
      <c r="U265" s="168"/>
      <c r="V265" s="168"/>
      <c r="W265" s="168"/>
      <c r="X265" s="168"/>
      <c r="Y265" s="168"/>
      <c r="Z265" s="168"/>
    </row>
    <row r="266" s="3" customFormat="1" customHeight="1" spans="1:26">
      <c r="A266" s="81" t="s">
        <v>76</v>
      </c>
      <c r="B266" s="54"/>
      <c r="C266" s="81">
        <v>12351015</v>
      </c>
      <c r="D266" s="81" t="s">
        <v>78</v>
      </c>
      <c r="E266" s="168"/>
      <c r="F266" s="168"/>
      <c r="G266" s="81" t="s">
        <v>2372</v>
      </c>
      <c r="H266" s="81" t="s">
        <v>2373</v>
      </c>
      <c r="I266" s="186">
        <v>45870</v>
      </c>
      <c r="J266" s="187" t="s">
        <v>1427</v>
      </c>
      <c r="K266" s="81" t="s">
        <v>2374</v>
      </c>
      <c r="L266" s="188">
        <v>45664</v>
      </c>
      <c r="M266" s="168"/>
      <c r="N266" s="168"/>
      <c r="O266" s="168"/>
      <c r="P266" s="168"/>
      <c r="Q266" s="168"/>
      <c r="R266" s="168"/>
      <c r="S266" s="168"/>
      <c r="T266" s="168"/>
      <c r="U266" s="168"/>
      <c r="V266" s="168"/>
      <c r="W266" s="168"/>
      <c r="X266" s="168"/>
      <c r="Y266" s="168"/>
      <c r="Z266" s="168"/>
    </row>
    <row r="267" s="3" customFormat="1" customHeight="1" spans="1:26">
      <c r="A267" s="81" t="s">
        <v>76</v>
      </c>
      <c r="B267" s="54"/>
      <c r="C267" s="81">
        <v>12351015</v>
      </c>
      <c r="D267" s="81" t="s">
        <v>78</v>
      </c>
      <c r="E267" s="168"/>
      <c r="F267" s="168"/>
      <c r="G267" s="81" t="s">
        <v>2375</v>
      </c>
      <c r="H267" s="81" t="s">
        <v>2376</v>
      </c>
      <c r="I267" s="186">
        <v>45627</v>
      </c>
      <c r="J267" s="187" t="s">
        <v>1427</v>
      </c>
      <c r="K267" s="81" t="s">
        <v>1538</v>
      </c>
      <c r="L267" s="187" t="s">
        <v>2377</v>
      </c>
      <c r="M267" s="168"/>
      <c r="N267" s="168"/>
      <c r="O267" s="168"/>
      <c r="P267" s="168"/>
      <c r="Q267" s="168"/>
      <c r="R267" s="168"/>
      <c r="S267" s="168"/>
      <c r="T267" s="168"/>
      <c r="U267" s="168"/>
      <c r="V267" s="168"/>
      <c r="W267" s="168"/>
      <c r="X267" s="168"/>
      <c r="Y267" s="168"/>
      <c r="Z267" s="168"/>
    </row>
    <row r="268" s="3" customFormat="1" customHeight="1" spans="1:26">
      <c r="A268" s="81" t="s">
        <v>76</v>
      </c>
      <c r="B268" s="54"/>
      <c r="C268" s="81">
        <v>12351015</v>
      </c>
      <c r="D268" s="81" t="s">
        <v>78</v>
      </c>
      <c r="E268" s="168"/>
      <c r="F268" s="168"/>
      <c r="G268" s="81"/>
      <c r="H268" s="81"/>
      <c r="I268" s="187"/>
      <c r="J268" s="187"/>
      <c r="K268" s="81"/>
      <c r="L268" s="187"/>
      <c r="M268" s="168"/>
      <c r="N268" s="168"/>
      <c r="O268" s="168"/>
      <c r="P268" s="168"/>
      <c r="Q268" s="168"/>
      <c r="R268" s="168"/>
      <c r="S268" s="168"/>
      <c r="T268" s="168"/>
      <c r="U268" s="168"/>
      <c r="V268" s="168"/>
      <c r="W268" s="168"/>
      <c r="X268" s="224" t="s">
        <v>2378</v>
      </c>
      <c r="Y268" s="168"/>
      <c r="Z268" s="168"/>
    </row>
    <row r="269" s="3" customFormat="1" customHeight="1" spans="1:26">
      <c r="A269" s="81" t="s">
        <v>87</v>
      </c>
      <c r="B269" s="54"/>
      <c r="C269" s="81">
        <v>12351016</v>
      </c>
      <c r="D269" s="81" t="s">
        <v>78</v>
      </c>
      <c r="E269" s="168"/>
      <c r="F269" s="168"/>
      <c r="G269" s="81" t="s">
        <v>2379</v>
      </c>
      <c r="H269" s="81" t="s">
        <v>2380</v>
      </c>
      <c r="I269" s="186">
        <v>45748</v>
      </c>
      <c r="J269" s="187" t="s">
        <v>1474</v>
      </c>
      <c r="K269" s="81" t="s">
        <v>2381</v>
      </c>
      <c r="L269" s="187" t="s">
        <v>2382</v>
      </c>
      <c r="M269" s="168"/>
      <c r="N269" s="168"/>
      <c r="O269" s="168"/>
      <c r="P269" s="168"/>
      <c r="Q269" s="168"/>
      <c r="R269" s="168"/>
      <c r="S269" s="168"/>
      <c r="T269" s="168"/>
      <c r="U269" s="168"/>
      <c r="V269" s="168"/>
      <c r="W269" s="168"/>
      <c r="X269" s="168"/>
      <c r="Y269" s="168"/>
      <c r="Z269" s="168"/>
    </row>
    <row r="270" s="3" customFormat="1" customHeight="1" spans="1:26">
      <c r="A270" s="81" t="s">
        <v>87</v>
      </c>
      <c r="B270" s="54"/>
      <c r="C270" s="81">
        <v>12351016</v>
      </c>
      <c r="D270" s="81" t="s">
        <v>78</v>
      </c>
      <c r="E270" s="168"/>
      <c r="F270" s="168"/>
      <c r="G270" s="81" t="s">
        <v>2383</v>
      </c>
      <c r="H270" s="81" t="s">
        <v>2384</v>
      </c>
      <c r="I270" s="186">
        <v>45748</v>
      </c>
      <c r="J270" s="187" t="s">
        <v>1676</v>
      </c>
      <c r="K270" s="81" t="s">
        <v>2385</v>
      </c>
      <c r="L270" s="187" t="s">
        <v>2382</v>
      </c>
      <c r="M270" s="168"/>
      <c r="N270" s="168"/>
      <c r="O270" s="168"/>
      <c r="P270" s="168"/>
      <c r="Q270" s="168"/>
      <c r="R270" s="168"/>
      <c r="S270" s="168"/>
      <c r="T270" s="168"/>
      <c r="U270" s="168"/>
      <c r="V270" s="168"/>
      <c r="W270" s="168"/>
      <c r="X270" s="168"/>
      <c r="Y270" s="168"/>
      <c r="Z270" s="168"/>
    </row>
    <row r="271" s="3" customFormat="1" customHeight="1" spans="1:26">
      <c r="A271" s="81" t="s">
        <v>87</v>
      </c>
      <c r="B271" s="54"/>
      <c r="C271" s="81">
        <v>12351016</v>
      </c>
      <c r="D271" s="81" t="s">
        <v>78</v>
      </c>
      <c r="E271" s="168"/>
      <c r="F271" s="168"/>
      <c r="G271" s="81" t="s">
        <v>2298</v>
      </c>
      <c r="H271" s="81" t="s">
        <v>2386</v>
      </c>
      <c r="I271" s="186">
        <v>45717</v>
      </c>
      <c r="J271" s="187" t="s">
        <v>1550</v>
      </c>
      <c r="K271" s="81" t="s">
        <v>2387</v>
      </c>
      <c r="L271" s="188">
        <v>45693</v>
      </c>
      <c r="M271" s="168"/>
      <c r="N271" s="168"/>
      <c r="O271" s="168"/>
      <c r="P271" s="168"/>
      <c r="Q271" s="168"/>
      <c r="R271" s="168"/>
      <c r="S271" s="168"/>
      <c r="T271" s="168"/>
      <c r="U271" s="168"/>
      <c r="V271" s="168"/>
      <c r="W271" s="168"/>
      <c r="X271" s="168"/>
      <c r="Y271" s="168"/>
      <c r="Z271" s="168"/>
    </row>
    <row r="272" s="3" customFormat="1" customHeight="1" spans="1:26">
      <c r="A272" s="81" t="s">
        <v>87</v>
      </c>
      <c r="B272" s="54"/>
      <c r="C272" s="81">
        <v>12351016</v>
      </c>
      <c r="D272" s="81" t="s">
        <v>78</v>
      </c>
      <c r="E272" s="168"/>
      <c r="F272" s="168"/>
      <c r="G272" s="81" t="s">
        <v>2388</v>
      </c>
      <c r="H272" s="81" t="s">
        <v>2389</v>
      </c>
      <c r="I272" s="186">
        <v>45717</v>
      </c>
      <c r="J272" s="187" t="s">
        <v>1427</v>
      </c>
      <c r="K272" s="81" t="s">
        <v>2390</v>
      </c>
      <c r="L272" s="187" t="s">
        <v>2391</v>
      </c>
      <c r="M272" s="168"/>
      <c r="N272" s="168"/>
      <c r="O272" s="168"/>
      <c r="P272" s="168"/>
      <c r="Q272" s="168"/>
      <c r="R272" s="168"/>
      <c r="S272" s="168"/>
      <c r="T272" s="168"/>
      <c r="U272" s="168"/>
      <c r="V272" s="168"/>
      <c r="W272" s="168"/>
      <c r="X272" s="168"/>
      <c r="Y272" s="168"/>
      <c r="Z272" s="168"/>
    </row>
    <row r="273" s="3" customFormat="1" customHeight="1" spans="1:26">
      <c r="A273" s="81" t="s">
        <v>69</v>
      </c>
      <c r="B273" s="54"/>
      <c r="C273" s="81">
        <v>12351017</v>
      </c>
      <c r="D273" s="81" t="s">
        <v>71</v>
      </c>
      <c r="E273" s="168"/>
      <c r="F273" s="168"/>
      <c r="G273" s="81" t="s">
        <v>2392</v>
      </c>
      <c r="H273" s="81" t="s">
        <v>1663</v>
      </c>
      <c r="I273" s="186">
        <v>45536</v>
      </c>
      <c r="J273" s="187" t="s">
        <v>1427</v>
      </c>
      <c r="K273" s="81" t="s">
        <v>2393</v>
      </c>
      <c r="L273" s="187" t="s">
        <v>2394</v>
      </c>
      <c r="M273" s="168"/>
      <c r="N273" s="168"/>
      <c r="O273" s="168"/>
      <c r="P273" s="168"/>
      <c r="Q273" s="168"/>
      <c r="R273" s="168"/>
      <c r="S273" s="168"/>
      <c r="T273" s="168"/>
      <c r="U273" s="168"/>
      <c r="V273" s="168"/>
      <c r="W273" s="168"/>
      <c r="X273" s="168"/>
      <c r="Y273" s="168"/>
      <c r="Z273" s="168"/>
    </row>
    <row r="274" s="3" customFormat="1" customHeight="1" spans="1:26">
      <c r="A274" s="81" t="s">
        <v>69</v>
      </c>
      <c r="B274" s="54"/>
      <c r="C274" s="81">
        <v>12351017</v>
      </c>
      <c r="D274" s="81" t="s">
        <v>71</v>
      </c>
      <c r="E274" s="168"/>
      <c r="F274" s="168"/>
      <c r="G274" s="81" t="s">
        <v>2395</v>
      </c>
      <c r="H274" s="81" t="s">
        <v>2396</v>
      </c>
      <c r="I274" s="186">
        <v>45566</v>
      </c>
      <c r="J274" s="187" t="s">
        <v>1427</v>
      </c>
      <c r="K274" s="81" t="s">
        <v>2397</v>
      </c>
      <c r="L274" s="187" t="s">
        <v>2382</v>
      </c>
      <c r="M274" s="168"/>
      <c r="N274" s="168"/>
      <c r="O274" s="168"/>
      <c r="P274" s="168"/>
      <c r="Q274" s="168"/>
      <c r="R274" s="168"/>
      <c r="S274" s="168"/>
      <c r="T274" s="168"/>
      <c r="U274" s="168"/>
      <c r="V274" s="168"/>
      <c r="W274" s="168"/>
      <c r="X274" s="168"/>
      <c r="Y274" s="168"/>
      <c r="Z274" s="168"/>
    </row>
    <row r="275" s="3" customFormat="1" customHeight="1" spans="1:26">
      <c r="A275" s="81" t="s">
        <v>69</v>
      </c>
      <c r="B275" s="54"/>
      <c r="C275" s="81">
        <v>12351017</v>
      </c>
      <c r="D275" s="81" t="s">
        <v>71</v>
      </c>
      <c r="E275" s="168"/>
      <c r="F275" s="168"/>
      <c r="G275" s="81" t="s">
        <v>2281</v>
      </c>
      <c r="H275" s="81" t="s">
        <v>2282</v>
      </c>
      <c r="I275" s="186">
        <v>45748</v>
      </c>
      <c r="J275" s="187" t="s">
        <v>1427</v>
      </c>
      <c r="K275" s="81" t="s">
        <v>2284</v>
      </c>
      <c r="L275" s="187" t="s">
        <v>2398</v>
      </c>
      <c r="M275" s="168"/>
      <c r="N275" s="168"/>
      <c r="O275" s="168"/>
      <c r="P275" s="168"/>
      <c r="Q275" s="168"/>
      <c r="R275" s="168"/>
      <c r="S275" s="168"/>
      <c r="T275" s="168"/>
      <c r="U275" s="168"/>
      <c r="V275" s="168"/>
      <c r="W275" s="168"/>
      <c r="X275" s="168"/>
      <c r="Y275" s="168"/>
      <c r="Z275" s="168"/>
    </row>
    <row r="276" s="3" customFormat="1" customHeight="1" spans="1:26">
      <c r="A276" s="81" t="s">
        <v>84</v>
      </c>
      <c r="B276" s="54"/>
      <c r="C276" s="81">
        <v>12351018</v>
      </c>
      <c r="D276" s="81" t="s">
        <v>71</v>
      </c>
      <c r="E276" s="168"/>
      <c r="F276" s="168"/>
      <c r="G276" s="81" t="s">
        <v>1454</v>
      </c>
      <c r="H276" s="81" t="s">
        <v>2399</v>
      </c>
      <c r="I276" s="186">
        <v>45870</v>
      </c>
      <c r="J276" s="187" t="s">
        <v>1427</v>
      </c>
      <c r="K276" s="81" t="s">
        <v>2400</v>
      </c>
      <c r="L276" s="188">
        <v>45665</v>
      </c>
      <c r="M276" s="168"/>
      <c r="N276" s="168"/>
      <c r="O276" s="168"/>
      <c r="P276" s="168"/>
      <c r="Q276" s="168"/>
      <c r="R276" s="168"/>
      <c r="S276" s="168"/>
      <c r="T276" s="168"/>
      <c r="U276" s="168"/>
      <c r="V276" s="168"/>
      <c r="W276" s="168"/>
      <c r="X276" s="168"/>
      <c r="Y276" s="168"/>
      <c r="Z276" s="168"/>
    </row>
    <row r="277" s="3" customFormat="1" customHeight="1" spans="1:26">
      <c r="A277" s="81" t="s">
        <v>84</v>
      </c>
      <c r="B277" s="54"/>
      <c r="C277" s="81">
        <v>12351018</v>
      </c>
      <c r="D277" s="81" t="s">
        <v>71</v>
      </c>
      <c r="E277" s="168"/>
      <c r="F277" s="168"/>
      <c r="G277" s="81" t="s">
        <v>1472</v>
      </c>
      <c r="H277" s="81" t="s">
        <v>2401</v>
      </c>
      <c r="I277" s="186">
        <v>45627</v>
      </c>
      <c r="J277" s="187" t="s">
        <v>1474</v>
      </c>
      <c r="K277" s="81" t="s">
        <v>2402</v>
      </c>
      <c r="L277" s="187" t="s">
        <v>2403</v>
      </c>
      <c r="M277" s="168"/>
      <c r="N277" s="168"/>
      <c r="O277" s="168"/>
      <c r="P277" s="168"/>
      <c r="Q277" s="168"/>
      <c r="R277" s="168"/>
      <c r="S277" s="168"/>
      <c r="T277" s="168"/>
      <c r="U277" s="168"/>
      <c r="V277" s="168"/>
      <c r="W277" s="168"/>
      <c r="X277" s="168"/>
      <c r="Y277" s="168"/>
      <c r="Z277" s="168"/>
    </row>
    <row r="278" s="3" customFormat="1" customHeight="1" spans="1:26">
      <c r="A278" s="81" t="s">
        <v>82</v>
      </c>
      <c r="B278" s="54"/>
      <c r="C278" s="81">
        <v>12351019</v>
      </c>
      <c r="D278" s="81" t="s">
        <v>71</v>
      </c>
      <c r="E278" s="168"/>
      <c r="F278" s="168"/>
      <c r="G278" s="81" t="s">
        <v>2404</v>
      </c>
      <c r="H278" s="81" t="s">
        <v>2405</v>
      </c>
      <c r="I278" s="186">
        <v>45839</v>
      </c>
      <c r="J278" s="187" t="s">
        <v>2406</v>
      </c>
      <c r="K278" s="81" t="s">
        <v>2407</v>
      </c>
      <c r="L278" s="188">
        <v>45664</v>
      </c>
      <c r="M278" s="168"/>
      <c r="N278" s="168"/>
      <c r="O278" s="168"/>
      <c r="P278" s="168"/>
      <c r="Q278" s="168"/>
      <c r="R278" s="168"/>
      <c r="S278" s="168"/>
      <c r="T278" s="168"/>
      <c r="U278" s="168"/>
      <c r="V278" s="168"/>
      <c r="W278" s="168"/>
      <c r="X278" s="168"/>
      <c r="Y278" s="168"/>
      <c r="Z278" s="168"/>
    </row>
    <row r="279" s="3" customFormat="1" customHeight="1" spans="1:26">
      <c r="A279" s="81" t="s">
        <v>82</v>
      </c>
      <c r="B279" s="54"/>
      <c r="C279" s="81">
        <v>12351019</v>
      </c>
      <c r="D279" s="81" t="s">
        <v>71</v>
      </c>
      <c r="E279" s="168"/>
      <c r="F279" s="168"/>
      <c r="G279" s="81" t="s">
        <v>2408</v>
      </c>
      <c r="H279" s="81" t="s">
        <v>1773</v>
      </c>
      <c r="I279" s="186">
        <v>45870</v>
      </c>
      <c r="J279" s="187" t="s">
        <v>1427</v>
      </c>
      <c r="K279" s="81" t="s">
        <v>2409</v>
      </c>
      <c r="L279" s="188">
        <v>45664</v>
      </c>
      <c r="M279" s="168"/>
      <c r="N279" s="168"/>
      <c r="O279" s="168"/>
      <c r="P279" s="168"/>
      <c r="Q279" s="168"/>
      <c r="R279" s="168"/>
      <c r="S279" s="168"/>
      <c r="T279" s="168"/>
      <c r="U279" s="168"/>
      <c r="V279" s="168"/>
      <c r="W279" s="168"/>
      <c r="X279" s="168"/>
      <c r="Y279" s="168"/>
      <c r="Z279" s="168"/>
    </row>
    <row r="280" s="3" customFormat="1" customHeight="1" spans="1:26">
      <c r="A280" s="18" t="s">
        <v>88</v>
      </c>
      <c r="B280" s="56"/>
      <c r="C280" s="18">
        <v>12351021</v>
      </c>
      <c r="D280" s="18" t="s">
        <v>58</v>
      </c>
      <c r="E280" s="18"/>
      <c r="F280" s="18"/>
      <c r="G280" s="18" t="s">
        <v>2410</v>
      </c>
      <c r="H280" s="18" t="s">
        <v>2411</v>
      </c>
      <c r="I280" s="216">
        <v>45597</v>
      </c>
      <c r="J280" s="18" t="s">
        <v>1592</v>
      </c>
      <c r="K280" s="18" t="s">
        <v>2412</v>
      </c>
      <c r="L280" s="187" t="s">
        <v>2413</v>
      </c>
      <c r="M280" s="18"/>
      <c r="N280" s="18"/>
      <c r="O280" s="18"/>
      <c r="P280" s="18"/>
      <c r="Q280" s="18"/>
      <c r="R280" s="18"/>
      <c r="S280" s="18"/>
      <c r="T280" s="18"/>
      <c r="U280" s="18"/>
      <c r="V280" s="18"/>
      <c r="W280" s="18"/>
      <c r="X280" s="18"/>
      <c r="Y280" s="18"/>
      <c r="Z280" s="18"/>
    </row>
    <row r="281" s="3" customFormat="1" ht="15" customHeight="1" spans="1:26">
      <c r="A281" s="197" t="s">
        <v>62</v>
      </c>
      <c r="B281" s="198" t="s">
        <v>2414</v>
      </c>
      <c r="C281" s="199">
        <v>12251007</v>
      </c>
      <c r="D281" s="64" t="s">
        <v>63</v>
      </c>
      <c r="E281" s="46"/>
      <c r="F281" s="46"/>
      <c r="G281" s="46"/>
      <c r="H281" s="46"/>
      <c r="I281" s="46"/>
      <c r="J281" s="46"/>
      <c r="K281" s="46"/>
      <c r="L281" s="46"/>
      <c r="M281" s="46"/>
      <c r="N281" s="46"/>
      <c r="O281" s="46"/>
      <c r="P281" s="46"/>
      <c r="Q281" s="46"/>
      <c r="R281" s="46"/>
      <c r="S281" s="46"/>
      <c r="T281" s="46"/>
      <c r="U281" s="46"/>
      <c r="V281" s="46"/>
      <c r="W281" s="46"/>
      <c r="X281" s="225"/>
      <c r="Y281" s="225"/>
      <c r="Z281" s="229"/>
    </row>
    <row r="282" s="3" customFormat="1" ht="15" customHeight="1" spans="1:26">
      <c r="A282" s="197" t="s">
        <v>64</v>
      </c>
      <c r="B282" s="198"/>
      <c r="C282" s="200">
        <v>12251005</v>
      </c>
      <c r="D282" s="64" t="s">
        <v>63</v>
      </c>
      <c r="E282" s="40"/>
      <c r="F282" s="40"/>
      <c r="G282" s="40"/>
      <c r="H282" s="40"/>
      <c r="I282" s="40"/>
      <c r="J282" s="40"/>
      <c r="K282" s="40"/>
      <c r="L282" s="40"/>
      <c r="M282" s="40"/>
      <c r="N282" s="40"/>
      <c r="O282" s="40"/>
      <c r="P282" s="40"/>
      <c r="Q282" s="40"/>
      <c r="R282" s="40"/>
      <c r="S282" s="40"/>
      <c r="T282" s="40"/>
      <c r="U282" s="40"/>
      <c r="V282" s="40"/>
      <c r="W282" s="40"/>
      <c r="X282" s="18"/>
      <c r="Y282" s="18"/>
      <c r="Z282" s="81"/>
    </row>
    <row r="283" s="5" customFormat="1" ht="317.4" customHeight="1" spans="1:26">
      <c r="A283" s="201" t="s">
        <v>50</v>
      </c>
      <c r="B283" s="198"/>
      <c r="C283" s="199">
        <v>12251012</v>
      </c>
      <c r="D283" s="64" t="s">
        <v>48</v>
      </c>
      <c r="E283" s="47"/>
      <c r="F283" s="47"/>
      <c r="G283" s="202" t="s">
        <v>2415</v>
      </c>
      <c r="H283" s="47" t="s">
        <v>2416</v>
      </c>
      <c r="I283" s="217">
        <v>45664</v>
      </c>
      <c r="J283" s="92" t="s">
        <v>1455</v>
      </c>
      <c r="K283" s="50" t="s">
        <v>2018</v>
      </c>
      <c r="L283" s="337" t="s">
        <v>1484</v>
      </c>
      <c r="M283" s="96" t="s">
        <v>2066</v>
      </c>
      <c r="N283" s="96" t="s">
        <v>1430</v>
      </c>
      <c r="O283" s="96" t="s">
        <v>2417</v>
      </c>
      <c r="P283" s="96" t="s">
        <v>2418</v>
      </c>
      <c r="Q283" s="96" t="s">
        <v>1491</v>
      </c>
      <c r="R283" s="50"/>
      <c r="S283" s="50"/>
      <c r="T283" s="50"/>
      <c r="U283" s="50"/>
      <c r="V283" s="50"/>
      <c r="W283" s="50"/>
      <c r="X283" s="24"/>
      <c r="Y283" s="24"/>
      <c r="Z283" s="230"/>
    </row>
    <row r="284" s="5" customFormat="1" ht="234.6" customHeight="1" spans="1:26">
      <c r="A284" s="197"/>
      <c r="B284" s="198"/>
      <c r="C284" s="200"/>
      <c r="D284" s="96"/>
      <c r="E284" s="50"/>
      <c r="F284" s="50"/>
      <c r="G284" s="203" t="s">
        <v>2419</v>
      </c>
      <c r="H284" s="47" t="s">
        <v>2171</v>
      </c>
      <c r="I284" s="218">
        <v>45574</v>
      </c>
      <c r="J284" s="96" t="s">
        <v>2420</v>
      </c>
      <c r="K284" s="50" t="s">
        <v>2421</v>
      </c>
      <c r="L284" s="337" t="s">
        <v>2353</v>
      </c>
      <c r="M284" s="50"/>
      <c r="N284" s="50"/>
      <c r="O284" s="50"/>
      <c r="P284" s="50"/>
      <c r="Q284" s="50"/>
      <c r="R284" s="50"/>
      <c r="S284" s="50"/>
      <c r="T284" s="50"/>
      <c r="U284" s="50"/>
      <c r="V284" s="50"/>
      <c r="W284" s="50"/>
      <c r="X284" s="24"/>
      <c r="Y284" s="24"/>
      <c r="Z284" s="230"/>
    </row>
    <row r="285" s="5" customFormat="1" ht="250.8" customHeight="1" spans="1:26">
      <c r="A285" s="197"/>
      <c r="B285" s="198"/>
      <c r="C285" s="200"/>
      <c r="D285" s="96"/>
      <c r="E285" s="50"/>
      <c r="F285" s="50"/>
      <c r="G285" s="203" t="s">
        <v>2422</v>
      </c>
      <c r="H285" s="50" t="s">
        <v>2423</v>
      </c>
      <c r="I285" s="218">
        <v>45883</v>
      </c>
      <c r="J285" s="96" t="s">
        <v>2102</v>
      </c>
      <c r="K285" s="50" t="s">
        <v>2424</v>
      </c>
      <c r="L285" s="337" t="s">
        <v>2425</v>
      </c>
      <c r="M285" s="50"/>
      <c r="N285" s="50"/>
      <c r="O285" s="50"/>
      <c r="P285" s="50"/>
      <c r="Q285" s="50"/>
      <c r="R285" s="50"/>
      <c r="S285" s="50"/>
      <c r="T285" s="50"/>
      <c r="U285" s="50"/>
      <c r="V285" s="50"/>
      <c r="W285" s="50"/>
      <c r="X285" s="24"/>
      <c r="Y285" s="24"/>
      <c r="Z285" s="230"/>
    </row>
    <row r="286" s="3" customFormat="1" ht="15" customHeight="1" spans="1:26">
      <c r="A286" s="204" t="s">
        <v>55</v>
      </c>
      <c r="B286" s="198"/>
      <c r="C286" s="205">
        <v>12251003</v>
      </c>
      <c r="D286" s="97" t="s">
        <v>58</v>
      </c>
      <c r="E286" s="62"/>
      <c r="F286" s="62"/>
      <c r="G286" s="62"/>
      <c r="H286" s="62"/>
      <c r="I286" s="62"/>
      <c r="J286" s="62"/>
      <c r="K286" s="40"/>
      <c r="L286" s="40"/>
      <c r="M286" s="40"/>
      <c r="N286" s="40"/>
      <c r="O286" s="40"/>
      <c r="P286" s="40"/>
      <c r="Q286" s="40"/>
      <c r="R286" s="40"/>
      <c r="S286" s="40"/>
      <c r="T286" s="40"/>
      <c r="U286" s="40"/>
      <c r="V286" s="40"/>
      <c r="W286" s="40"/>
      <c r="X286" s="18"/>
      <c r="Y286" s="18"/>
      <c r="Z286" s="81"/>
    </row>
    <row r="287" s="6" customFormat="1" ht="165" customHeight="1" spans="1:26">
      <c r="A287" s="197" t="s">
        <v>54</v>
      </c>
      <c r="B287" s="198"/>
      <c r="C287" s="205">
        <v>12251013</v>
      </c>
      <c r="D287" s="97" t="s">
        <v>40</v>
      </c>
      <c r="E287" s="206"/>
      <c r="F287" s="206"/>
      <c r="G287" s="207" t="s">
        <v>2426</v>
      </c>
      <c r="H287" s="206" t="s">
        <v>2427</v>
      </c>
      <c r="I287" s="219">
        <v>45774</v>
      </c>
      <c r="J287" s="97" t="s">
        <v>1455</v>
      </c>
      <c r="K287" s="206" t="s">
        <v>2428</v>
      </c>
      <c r="L287" s="337" t="s">
        <v>1448</v>
      </c>
      <c r="M287" s="206"/>
      <c r="N287" s="206"/>
      <c r="O287" s="219"/>
      <c r="P287" s="206"/>
      <c r="Q287" s="97"/>
      <c r="R287" s="206"/>
      <c r="S287" s="206"/>
      <c r="T287" s="206"/>
      <c r="U287" s="206"/>
      <c r="V287" s="206"/>
      <c r="W287" s="226"/>
      <c r="X287" s="206"/>
      <c r="Y287" s="206"/>
      <c r="Z287" s="206"/>
    </row>
    <row r="288" s="6" customFormat="1" ht="15" customHeight="1" spans="1:26">
      <c r="A288" s="197" t="s">
        <v>65</v>
      </c>
      <c r="B288" s="198"/>
      <c r="C288" s="200">
        <v>12251014</v>
      </c>
      <c r="D288" s="96" t="s">
        <v>63</v>
      </c>
      <c r="E288" s="208"/>
      <c r="F288" s="208"/>
      <c r="G288" s="63"/>
      <c r="H288" s="208"/>
      <c r="I288" s="218"/>
      <c r="J288" s="96"/>
      <c r="K288" s="208"/>
      <c r="L288" s="96"/>
      <c r="M288" s="208"/>
      <c r="N288" s="208"/>
      <c r="O288" s="218"/>
      <c r="P288" s="208"/>
      <c r="Q288" s="227"/>
      <c r="R288" s="208"/>
      <c r="S288" s="208"/>
      <c r="T288" s="208"/>
      <c r="U288" s="208"/>
      <c r="V288" s="208"/>
      <c r="W288" s="227"/>
      <c r="X288" s="208"/>
      <c r="Y288" s="208"/>
      <c r="Z288" s="208"/>
    </row>
    <row r="289" s="6" customFormat="1" ht="255" customHeight="1" spans="1:26">
      <c r="A289" s="197" t="s">
        <v>47</v>
      </c>
      <c r="B289" s="198"/>
      <c r="C289" s="200">
        <v>12251010</v>
      </c>
      <c r="D289" s="96" t="s">
        <v>48</v>
      </c>
      <c r="E289" s="208"/>
      <c r="F289" s="208"/>
      <c r="G289" s="209" t="s">
        <v>2429</v>
      </c>
      <c r="H289" s="210" t="s">
        <v>1692</v>
      </c>
      <c r="I289" s="220">
        <v>45758</v>
      </c>
      <c r="J289" s="64" t="s">
        <v>1455</v>
      </c>
      <c r="K289" s="210" t="s">
        <v>2430</v>
      </c>
      <c r="L289" s="338" t="s">
        <v>1487</v>
      </c>
      <c r="M289" s="210"/>
      <c r="N289" s="210"/>
      <c r="O289" s="220"/>
      <c r="P289" s="210"/>
      <c r="Q289" s="64"/>
      <c r="R289" s="210"/>
      <c r="S289" s="208"/>
      <c r="T289" s="208"/>
      <c r="U289" s="208"/>
      <c r="V289" s="208"/>
      <c r="W289" s="227"/>
      <c r="X289" s="208"/>
      <c r="Y289" s="208"/>
      <c r="Z289" s="208"/>
    </row>
    <row r="290" s="6" customFormat="1" ht="210" customHeight="1" spans="1:26">
      <c r="A290" s="197"/>
      <c r="B290" s="198"/>
      <c r="C290" s="200"/>
      <c r="D290" s="96"/>
      <c r="E290" s="208"/>
      <c r="F290" s="197"/>
      <c r="G290" s="63" t="s">
        <v>2431</v>
      </c>
      <c r="H290" s="208" t="s">
        <v>2432</v>
      </c>
      <c r="I290" s="218">
        <v>45834</v>
      </c>
      <c r="J290" s="96" t="s">
        <v>1455</v>
      </c>
      <c r="K290" s="208" t="s">
        <v>2433</v>
      </c>
      <c r="L290" s="338" t="s">
        <v>1471</v>
      </c>
      <c r="M290" s="221"/>
      <c r="N290" s="221"/>
      <c r="O290" s="221"/>
      <c r="P290" s="221"/>
      <c r="Q290" s="221"/>
      <c r="R290" s="208"/>
      <c r="S290" s="200"/>
      <c r="T290" s="208"/>
      <c r="U290" s="208"/>
      <c r="V290" s="208"/>
      <c r="W290" s="227"/>
      <c r="X290" s="208"/>
      <c r="Y290" s="208"/>
      <c r="Z290" s="208"/>
    </row>
    <row r="291" s="6" customFormat="1" ht="150" customHeight="1" spans="1:26">
      <c r="A291" s="197" t="s">
        <v>44</v>
      </c>
      <c r="B291" s="198"/>
      <c r="C291" s="200" t="s">
        <v>45</v>
      </c>
      <c r="D291" s="96" t="s">
        <v>40</v>
      </c>
      <c r="E291" s="208"/>
      <c r="F291" s="208"/>
      <c r="G291" s="207" t="s">
        <v>2434</v>
      </c>
      <c r="H291" s="206" t="s">
        <v>2435</v>
      </c>
      <c r="I291" s="219">
        <v>45898</v>
      </c>
      <c r="J291" s="96" t="s">
        <v>1455</v>
      </c>
      <c r="K291" s="206" t="s">
        <v>2436</v>
      </c>
      <c r="L291" s="337" t="s">
        <v>1448</v>
      </c>
      <c r="M291" s="206"/>
      <c r="N291" s="206"/>
      <c r="O291" s="219"/>
      <c r="P291" s="206"/>
      <c r="Q291" s="97"/>
      <c r="R291" s="206"/>
      <c r="S291" s="208"/>
      <c r="T291" s="208"/>
      <c r="U291" s="208"/>
      <c r="V291" s="208"/>
      <c r="W291" s="227"/>
      <c r="X291" s="208"/>
      <c r="Y291" s="208"/>
      <c r="Z291" s="208"/>
    </row>
    <row r="292" s="6" customFormat="1" ht="75" customHeight="1" spans="1:26">
      <c r="A292" s="201"/>
      <c r="B292" s="198"/>
      <c r="C292" s="199"/>
      <c r="D292" s="64"/>
      <c r="E292" s="210"/>
      <c r="F292" s="210"/>
      <c r="G292" s="63" t="s">
        <v>2437</v>
      </c>
      <c r="H292" s="210" t="s">
        <v>2438</v>
      </c>
      <c r="I292" s="220">
        <v>45889</v>
      </c>
      <c r="J292" s="96" t="s">
        <v>1455</v>
      </c>
      <c r="K292" s="210" t="s">
        <v>2439</v>
      </c>
      <c r="L292" s="339" t="s">
        <v>1466</v>
      </c>
      <c r="M292" s="210"/>
      <c r="N292" s="210"/>
      <c r="O292" s="220"/>
      <c r="P292" s="210"/>
      <c r="Q292" s="64"/>
      <c r="R292" s="210"/>
      <c r="S292" s="210"/>
      <c r="T292" s="210"/>
      <c r="U292" s="210"/>
      <c r="V292" s="210"/>
      <c r="W292" s="228"/>
      <c r="X292" s="210"/>
      <c r="Y292" s="210"/>
      <c r="Z292" s="210"/>
    </row>
    <row r="293" s="6" customFormat="1" ht="225" customHeight="1" spans="1:26">
      <c r="A293" s="197" t="s">
        <v>38</v>
      </c>
      <c r="B293" s="198"/>
      <c r="C293" s="200">
        <v>12251015</v>
      </c>
      <c r="D293" s="97" t="s">
        <v>58</v>
      </c>
      <c r="E293" s="208"/>
      <c r="F293" s="208"/>
      <c r="G293" s="63" t="s">
        <v>2440</v>
      </c>
      <c r="H293" s="208" t="s">
        <v>1508</v>
      </c>
      <c r="I293" s="340" t="s">
        <v>2441</v>
      </c>
      <c r="J293" s="96" t="s">
        <v>1455</v>
      </c>
      <c r="K293" s="208" t="s">
        <v>2442</v>
      </c>
      <c r="L293" s="338" t="s">
        <v>1491</v>
      </c>
      <c r="M293" s="208"/>
      <c r="N293" s="208"/>
      <c r="O293" s="218"/>
      <c r="P293" s="208"/>
      <c r="Q293" s="96"/>
      <c r="R293" s="208"/>
      <c r="S293" s="208"/>
      <c r="T293" s="208"/>
      <c r="U293" s="208"/>
      <c r="V293" s="208"/>
      <c r="W293" s="227"/>
      <c r="X293" s="208"/>
      <c r="Y293" s="208"/>
      <c r="Z293" s="208"/>
    </row>
    <row r="294" s="6" customFormat="1" ht="255" customHeight="1" spans="1:26">
      <c r="A294" s="197"/>
      <c r="B294" s="198"/>
      <c r="C294" s="200"/>
      <c r="D294" s="96"/>
      <c r="E294" s="208"/>
      <c r="F294" s="208"/>
      <c r="G294" s="63" t="s">
        <v>2443</v>
      </c>
      <c r="H294" s="208" t="s">
        <v>2444</v>
      </c>
      <c r="I294" s="340" t="s">
        <v>1656</v>
      </c>
      <c r="J294" s="96" t="s">
        <v>1455</v>
      </c>
      <c r="K294" s="208" t="s">
        <v>2445</v>
      </c>
      <c r="L294" s="338" t="s">
        <v>1466</v>
      </c>
      <c r="M294" s="208"/>
      <c r="N294" s="208"/>
      <c r="O294" s="218"/>
      <c r="P294" s="208"/>
      <c r="Q294" s="96"/>
      <c r="R294" s="208"/>
      <c r="S294" s="208"/>
      <c r="T294" s="208"/>
      <c r="U294" s="208"/>
      <c r="V294" s="208"/>
      <c r="W294" s="227"/>
      <c r="X294" s="208"/>
      <c r="Y294" s="208"/>
      <c r="Z294" s="208"/>
    </row>
    <row r="295" s="6" customFormat="1" ht="75" customHeight="1" spans="1:26">
      <c r="A295" s="197"/>
      <c r="B295" s="198"/>
      <c r="C295" s="200"/>
      <c r="D295" s="96"/>
      <c r="E295" s="208"/>
      <c r="F295" s="208"/>
      <c r="G295" s="63" t="s">
        <v>2446</v>
      </c>
      <c r="H295" s="208" t="s">
        <v>2438</v>
      </c>
      <c r="I295" s="340" t="s">
        <v>1451</v>
      </c>
      <c r="J295" s="96" t="s">
        <v>1455</v>
      </c>
      <c r="K295" s="208" t="s">
        <v>2447</v>
      </c>
      <c r="L295" s="338" t="s">
        <v>1453</v>
      </c>
      <c r="M295" s="208"/>
      <c r="N295" s="208"/>
      <c r="O295" s="218"/>
      <c r="P295" s="208"/>
      <c r="Q295" s="96"/>
      <c r="R295" s="208"/>
      <c r="S295" s="208"/>
      <c r="T295" s="208"/>
      <c r="U295" s="208"/>
      <c r="V295" s="208"/>
      <c r="W295" s="227"/>
      <c r="X295" s="208"/>
      <c r="Y295" s="208"/>
      <c r="Z295" s="208"/>
    </row>
    <row r="296" s="6" customFormat="1" ht="120" customHeight="1" spans="1:26">
      <c r="A296" s="197" t="s">
        <v>60</v>
      </c>
      <c r="B296" s="198"/>
      <c r="C296" s="200">
        <v>12251001</v>
      </c>
      <c r="D296" s="97" t="s">
        <v>58</v>
      </c>
      <c r="E296" s="208"/>
      <c r="F296" s="208"/>
      <c r="G296" s="63" t="s">
        <v>2448</v>
      </c>
      <c r="H296" s="208" t="s">
        <v>2449</v>
      </c>
      <c r="I296" s="340" t="s">
        <v>1634</v>
      </c>
      <c r="J296" s="96" t="s">
        <v>1550</v>
      </c>
      <c r="K296" s="208" t="s">
        <v>2450</v>
      </c>
      <c r="L296" s="338" t="s">
        <v>1679</v>
      </c>
      <c r="M296" s="208"/>
      <c r="N296" s="208"/>
      <c r="O296" s="218"/>
      <c r="P296" s="208"/>
      <c r="Q296" s="96"/>
      <c r="R296" s="208"/>
      <c r="S296" s="208"/>
      <c r="T296" s="208"/>
      <c r="U296" s="208"/>
      <c r="V296" s="208"/>
      <c r="W296" s="227"/>
      <c r="X296" s="208"/>
      <c r="Y296" s="208"/>
      <c r="Z296" s="208"/>
    </row>
    <row r="297" s="6" customFormat="1" ht="165" customHeight="1" spans="1:26">
      <c r="A297" s="197"/>
      <c r="B297" s="198"/>
      <c r="C297" s="200"/>
      <c r="D297" s="96"/>
      <c r="E297" s="208"/>
      <c r="F297" s="208"/>
      <c r="G297" s="63" t="s">
        <v>2451</v>
      </c>
      <c r="H297" s="208" t="s">
        <v>2449</v>
      </c>
      <c r="I297" s="340" t="s">
        <v>1529</v>
      </c>
      <c r="J297" s="96" t="s">
        <v>1550</v>
      </c>
      <c r="K297" s="208" t="s">
        <v>2452</v>
      </c>
      <c r="L297" s="338" t="s">
        <v>1466</v>
      </c>
      <c r="M297" s="208"/>
      <c r="N297" s="208"/>
      <c r="O297" s="218"/>
      <c r="P297" s="208"/>
      <c r="Q297" s="96"/>
      <c r="R297" s="208"/>
      <c r="S297" s="208"/>
      <c r="T297" s="208"/>
      <c r="U297" s="208"/>
      <c r="V297" s="208"/>
      <c r="W297" s="227"/>
      <c r="X297" s="208"/>
      <c r="Y297" s="208"/>
      <c r="Z297" s="208"/>
    </row>
    <row r="298" s="6" customFormat="1" ht="15" customHeight="1" spans="1:26">
      <c r="A298" s="197" t="s">
        <v>66</v>
      </c>
      <c r="B298" s="198"/>
      <c r="C298" s="200">
        <v>12251008</v>
      </c>
      <c r="D298" s="96" t="s">
        <v>40</v>
      </c>
      <c r="E298" s="208"/>
      <c r="F298" s="208"/>
      <c r="G298" s="63"/>
      <c r="H298" s="208"/>
      <c r="I298" s="218"/>
      <c r="J298" s="96"/>
      <c r="K298" s="208"/>
      <c r="L298" s="96"/>
      <c r="M298" s="208"/>
      <c r="N298" s="208"/>
      <c r="O298" s="218"/>
      <c r="P298" s="208"/>
      <c r="Q298" s="96"/>
      <c r="R298" s="208"/>
      <c r="S298" s="208"/>
      <c r="T298" s="208"/>
      <c r="U298" s="208"/>
      <c r="V298" s="208"/>
      <c r="W298" s="227"/>
      <c r="X298" s="208"/>
      <c r="Y298" s="208"/>
      <c r="Z298" s="208"/>
    </row>
    <row r="299" s="6" customFormat="1" ht="15" customHeight="1" spans="1:26">
      <c r="A299" s="197" t="s">
        <v>67</v>
      </c>
      <c r="B299" s="198"/>
      <c r="C299" s="200">
        <v>12251009</v>
      </c>
      <c r="D299" s="96" t="s">
        <v>40</v>
      </c>
      <c r="E299" s="208"/>
      <c r="F299" s="208"/>
      <c r="G299" s="63"/>
      <c r="H299" s="208"/>
      <c r="I299" s="218"/>
      <c r="J299" s="96"/>
      <c r="K299" s="208"/>
      <c r="L299" s="96"/>
      <c r="M299" s="208"/>
      <c r="N299" s="208"/>
      <c r="O299" s="218"/>
      <c r="P299" s="208"/>
      <c r="Q299" s="96"/>
      <c r="R299" s="208"/>
      <c r="S299" s="208"/>
      <c r="T299" s="208"/>
      <c r="U299" s="208"/>
      <c r="V299" s="208"/>
      <c r="W299" s="227"/>
      <c r="X299" s="208"/>
      <c r="Y299" s="208"/>
      <c r="Z299" s="208"/>
    </row>
    <row r="300" s="7" customFormat="1" ht="156" customHeight="1" spans="1:26">
      <c r="A300" s="106" t="s">
        <v>796</v>
      </c>
      <c r="B300" s="106" t="s">
        <v>787</v>
      </c>
      <c r="C300" s="106">
        <v>22451103</v>
      </c>
      <c r="D300" s="106" t="s">
        <v>78</v>
      </c>
      <c r="E300" s="106"/>
      <c r="F300" s="106"/>
      <c r="G300" s="106" t="s">
        <v>2453</v>
      </c>
      <c r="H300" s="106" t="s">
        <v>2454</v>
      </c>
      <c r="I300" s="106">
        <v>45717</v>
      </c>
      <c r="J300" s="106" t="s">
        <v>2455</v>
      </c>
      <c r="K300" s="106" t="s">
        <v>2456</v>
      </c>
      <c r="L300" s="106">
        <v>2</v>
      </c>
      <c r="M300" s="18"/>
      <c r="N300" s="18"/>
      <c r="O300" s="18"/>
      <c r="P300" s="18"/>
      <c r="Q300" s="18"/>
      <c r="R300" s="18"/>
      <c r="S300" s="18"/>
      <c r="T300" s="18"/>
      <c r="U300" s="18"/>
      <c r="V300" s="18"/>
      <c r="W300" s="18"/>
      <c r="X300" s="18"/>
      <c r="Y300" s="18"/>
      <c r="Z300" s="18"/>
    </row>
    <row r="301" s="3" customFormat="1" ht="16.75" customHeight="1" spans="1:26">
      <c r="A301" s="195" t="s">
        <v>863</v>
      </c>
      <c r="B301" s="58" t="s">
        <v>819</v>
      </c>
      <c r="C301" s="195">
        <v>22451273</v>
      </c>
      <c r="D301" s="195" t="s">
        <v>821</v>
      </c>
      <c r="E301" s="18"/>
      <c r="F301" s="18"/>
      <c r="G301" s="24" t="s">
        <v>2457</v>
      </c>
      <c r="H301" s="24" t="s">
        <v>2458</v>
      </c>
      <c r="I301" s="65">
        <v>45871</v>
      </c>
      <c r="J301" s="18" t="s">
        <v>1360</v>
      </c>
      <c r="K301" s="24" t="s">
        <v>2459</v>
      </c>
      <c r="L301" s="18">
        <v>2</v>
      </c>
      <c r="M301" s="18"/>
      <c r="N301" s="18"/>
      <c r="O301" s="18"/>
      <c r="P301" s="18"/>
      <c r="Q301" s="18"/>
      <c r="R301" s="18"/>
      <c r="S301" s="18"/>
      <c r="T301" s="18"/>
      <c r="U301" s="18"/>
      <c r="V301" s="18"/>
      <c r="W301" s="18"/>
      <c r="X301" s="18"/>
      <c r="Y301" s="18"/>
      <c r="Z301" s="18"/>
    </row>
    <row r="302" s="3" customFormat="1" ht="16.75" customHeight="1" spans="1:26">
      <c r="A302" s="195" t="s">
        <v>820</v>
      </c>
      <c r="B302" s="60"/>
      <c r="C302" s="195">
        <v>22451059</v>
      </c>
      <c r="D302" s="195" t="s">
        <v>821</v>
      </c>
      <c r="E302" s="18"/>
      <c r="F302" s="18"/>
      <c r="G302" s="5" t="s">
        <v>2185</v>
      </c>
      <c r="H302" s="24" t="s">
        <v>2460</v>
      </c>
      <c r="I302" s="65">
        <v>45758</v>
      </c>
      <c r="J302" s="18" t="s">
        <v>1455</v>
      </c>
      <c r="K302" s="24" t="s">
        <v>2461</v>
      </c>
      <c r="L302" s="18">
        <v>1</v>
      </c>
      <c r="M302" s="18"/>
      <c r="N302" s="18"/>
      <c r="O302" s="18"/>
      <c r="P302" s="18"/>
      <c r="Q302" s="18"/>
      <c r="R302" s="18"/>
      <c r="S302" s="18"/>
      <c r="T302" s="18"/>
      <c r="U302" s="18"/>
      <c r="V302" s="18"/>
      <c r="W302" s="18"/>
      <c r="X302" s="18"/>
      <c r="Y302" s="18"/>
      <c r="Z302" s="18"/>
    </row>
    <row r="303" s="3" customFormat="1" ht="16.75" customHeight="1" spans="1:26">
      <c r="A303" s="195" t="s">
        <v>870</v>
      </c>
      <c r="B303" s="60"/>
      <c r="C303" s="195">
        <v>22451186</v>
      </c>
      <c r="D303" s="195" t="s">
        <v>858</v>
      </c>
      <c r="E303" s="18"/>
      <c r="F303" s="18"/>
      <c r="G303" s="24" t="s">
        <v>1512</v>
      </c>
      <c r="H303" s="18" t="s">
        <v>1513</v>
      </c>
      <c r="I303" s="65">
        <v>45819</v>
      </c>
      <c r="J303" s="18" t="s">
        <v>1455</v>
      </c>
      <c r="K303" s="18" t="s">
        <v>2462</v>
      </c>
      <c r="L303" s="18">
        <v>2</v>
      </c>
      <c r="M303" s="18"/>
      <c r="N303" s="18"/>
      <c r="O303" s="18"/>
      <c r="P303" s="18"/>
      <c r="Q303" s="18"/>
      <c r="R303" s="18"/>
      <c r="S303" s="18"/>
      <c r="T303" s="18"/>
      <c r="U303" s="18"/>
      <c r="V303" s="18"/>
      <c r="W303" s="18"/>
      <c r="X303" s="18"/>
      <c r="Y303" s="18"/>
      <c r="Z303" s="18"/>
    </row>
    <row r="304" s="3" customFormat="1" ht="16.75" customHeight="1" spans="1:26">
      <c r="A304" s="195" t="s">
        <v>857</v>
      </c>
      <c r="B304" s="60"/>
      <c r="C304" s="195">
        <v>22451095</v>
      </c>
      <c r="D304" s="195" t="s">
        <v>858</v>
      </c>
      <c r="E304" s="18"/>
      <c r="F304" s="18"/>
      <c r="G304" s="24" t="s">
        <v>2463</v>
      </c>
      <c r="H304" s="24" t="s">
        <v>2458</v>
      </c>
      <c r="I304" s="65">
        <v>45871</v>
      </c>
      <c r="J304" s="18" t="s">
        <v>1360</v>
      </c>
      <c r="K304" s="24" t="s">
        <v>2464</v>
      </c>
      <c r="L304" s="18">
        <v>2</v>
      </c>
      <c r="M304" s="18"/>
      <c r="N304" s="18"/>
      <c r="O304" s="18"/>
      <c r="P304" s="18"/>
      <c r="Q304" s="18"/>
      <c r="R304" s="18"/>
      <c r="S304" s="18"/>
      <c r="T304" s="18"/>
      <c r="U304" s="18"/>
      <c r="V304" s="18"/>
      <c r="W304" s="18"/>
      <c r="X304" s="18"/>
      <c r="Y304" s="18"/>
      <c r="Z304" s="18"/>
    </row>
    <row r="305" s="3" customFormat="1" ht="16.75" customHeight="1" spans="1:26">
      <c r="A305" s="195" t="s">
        <v>847</v>
      </c>
      <c r="B305" s="60"/>
      <c r="C305" s="195">
        <v>22451096</v>
      </c>
      <c r="D305" s="195" t="s">
        <v>821</v>
      </c>
      <c r="E305" s="18"/>
      <c r="F305" s="18"/>
      <c r="G305" s="18" t="s">
        <v>2465</v>
      </c>
      <c r="H305" s="18" t="s">
        <v>2466</v>
      </c>
      <c r="I305" s="65">
        <v>45830</v>
      </c>
      <c r="J305" s="18" t="s">
        <v>1455</v>
      </c>
      <c r="K305" s="24" t="s">
        <v>2467</v>
      </c>
      <c r="L305" s="18">
        <v>3</v>
      </c>
      <c r="M305" s="18"/>
      <c r="N305" s="18"/>
      <c r="O305" s="18"/>
      <c r="P305" s="18"/>
      <c r="Q305" s="18"/>
      <c r="R305" s="18"/>
      <c r="S305" s="18"/>
      <c r="T305" s="18"/>
      <c r="U305" s="18"/>
      <c r="V305" s="18"/>
      <c r="W305" s="18"/>
      <c r="X305" s="18"/>
      <c r="Y305" s="18"/>
      <c r="Z305" s="18"/>
    </row>
    <row r="306" s="3" customFormat="1" ht="16.75" customHeight="1" spans="1:26">
      <c r="A306" s="195" t="s">
        <v>842</v>
      </c>
      <c r="B306" s="60"/>
      <c r="C306" s="195">
        <v>22451028</v>
      </c>
      <c r="D306" s="195" t="s">
        <v>828</v>
      </c>
      <c r="E306" s="18"/>
      <c r="F306" s="18"/>
      <c r="G306" s="18" t="s">
        <v>2468</v>
      </c>
      <c r="H306" s="18" t="s">
        <v>2469</v>
      </c>
      <c r="I306" s="65">
        <v>45865</v>
      </c>
      <c r="J306" s="18" t="s">
        <v>1360</v>
      </c>
      <c r="K306" s="18" t="s">
        <v>2470</v>
      </c>
      <c r="L306" s="18">
        <v>3</v>
      </c>
      <c r="M306" s="18"/>
      <c r="N306" s="18"/>
      <c r="O306" s="18"/>
      <c r="P306" s="18"/>
      <c r="Q306" s="18"/>
      <c r="R306" s="18"/>
      <c r="S306" s="18"/>
      <c r="T306" s="18"/>
      <c r="U306" s="18"/>
      <c r="V306" s="18"/>
      <c r="W306" s="18"/>
      <c r="X306" s="18"/>
      <c r="Y306" s="18"/>
      <c r="Z306" s="18"/>
    </row>
    <row r="307" s="3" customFormat="1" ht="16.75" customHeight="1" spans="1:26">
      <c r="A307" s="195" t="s">
        <v>855</v>
      </c>
      <c r="B307" s="61"/>
      <c r="C307" s="195">
        <v>22451202</v>
      </c>
      <c r="D307" s="195" t="s">
        <v>821</v>
      </c>
      <c r="E307" s="18"/>
      <c r="F307" s="18"/>
      <c r="G307" s="24" t="s">
        <v>2471</v>
      </c>
      <c r="H307" s="18" t="s">
        <v>2472</v>
      </c>
      <c r="I307" s="18"/>
      <c r="J307" s="18" t="s">
        <v>2102</v>
      </c>
      <c r="K307" s="18" t="s">
        <v>2473</v>
      </c>
      <c r="L307" s="18">
        <v>1</v>
      </c>
      <c r="M307" s="18"/>
      <c r="N307" s="18"/>
      <c r="O307" s="18"/>
      <c r="P307" s="18"/>
      <c r="Q307" s="18"/>
      <c r="R307" s="18"/>
      <c r="S307" s="18"/>
      <c r="T307" s="18"/>
      <c r="U307" s="18"/>
      <c r="V307" s="18"/>
      <c r="W307" s="18"/>
      <c r="X307" s="18"/>
      <c r="Y307" s="18"/>
      <c r="Z307" s="18"/>
    </row>
    <row r="308" s="3" customFormat="1" customHeight="1" spans="1:26">
      <c r="A308" s="8" t="s">
        <v>884</v>
      </c>
      <c r="B308" s="52" t="s">
        <v>871</v>
      </c>
      <c r="C308" s="8">
        <v>22451043</v>
      </c>
      <c r="D308" s="8" t="s">
        <v>78</v>
      </c>
      <c r="E308" s="40"/>
      <c r="F308" s="40"/>
      <c r="G308" s="40" t="s">
        <v>1444</v>
      </c>
      <c r="H308" s="40" t="s">
        <v>2474</v>
      </c>
      <c r="I308" s="121">
        <v>45800</v>
      </c>
      <c r="J308" s="40" t="s">
        <v>2475</v>
      </c>
      <c r="K308" s="40" t="s">
        <v>2476</v>
      </c>
      <c r="L308" s="76" t="s">
        <v>1466</v>
      </c>
      <c r="M308" s="40"/>
      <c r="N308" s="40"/>
      <c r="O308" s="40"/>
      <c r="P308" s="40"/>
      <c r="Q308" s="40"/>
      <c r="R308" s="40"/>
      <c r="S308" s="40"/>
      <c r="T308" s="40"/>
      <c r="U308" s="40"/>
      <c r="V308" s="40"/>
      <c r="W308" s="40"/>
      <c r="X308" s="18"/>
      <c r="Y308" s="18"/>
      <c r="Z308" s="81"/>
    </row>
    <row r="309" s="3" customFormat="1" customHeight="1" spans="1:26">
      <c r="A309" s="8" t="s">
        <v>915</v>
      </c>
      <c r="B309" s="54"/>
      <c r="C309" s="8">
        <v>20201794</v>
      </c>
      <c r="D309" s="8" t="s">
        <v>40</v>
      </c>
      <c r="E309" s="8" t="s">
        <v>458</v>
      </c>
      <c r="F309" s="8" t="s">
        <v>458</v>
      </c>
      <c r="G309" s="8" t="s">
        <v>458</v>
      </c>
      <c r="H309" s="40"/>
      <c r="I309" s="40"/>
      <c r="J309" s="40"/>
      <c r="K309" s="40"/>
      <c r="L309" s="40"/>
      <c r="M309" s="8" t="s">
        <v>458</v>
      </c>
      <c r="N309" s="40"/>
      <c r="O309" s="40"/>
      <c r="P309" s="40"/>
      <c r="Q309" s="40"/>
      <c r="R309" s="8" t="s">
        <v>458</v>
      </c>
      <c r="S309" s="40"/>
      <c r="T309" s="40"/>
      <c r="U309" s="40"/>
      <c r="V309" s="40"/>
      <c r="W309" s="40"/>
      <c r="X309" s="81" t="s">
        <v>458</v>
      </c>
      <c r="Y309" s="81" t="s">
        <v>458</v>
      </c>
      <c r="Z309" s="81"/>
    </row>
    <row r="310" s="3" customFormat="1" ht="184.8" customHeight="1" spans="1:26">
      <c r="A310" s="8" t="s">
        <v>891</v>
      </c>
      <c r="B310" s="54"/>
      <c r="C310" s="8">
        <v>22451001</v>
      </c>
      <c r="D310" s="81" t="s">
        <v>78</v>
      </c>
      <c r="E310" s="40"/>
      <c r="F310" s="40"/>
      <c r="G310" s="24" t="s">
        <v>2477</v>
      </c>
      <c r="H310" s="40" t="s">
        <v>2478</v>
      </c>
      <c r="I310" s="40">
        <v>2025.6</v>
      </c>
      <c r="J310" s="40" t="s">
        <v>1427</v>
      </c>
      <c r="K310" s="50" t="s">
        <v>2479</v>
      </c>
      <c r="L310" s="76" t="s">
        <v>2480</v>
      </c>
      <c r="M310" s="40"/>
      <c r="N310" s="40"/>
      <c r="O310" s="40"/>
      <c r="P310" s="40"/>
      <c r="Q310" s="40"/>
      <c r="R310" s="40"/>
      <c r="S310" s="40"/>
      <c r="T310" s="40"/>
      <c r="U310" s="40"/>
      <c r="V310" s="40"/>
      <c r="W310" s="40"/>
      <c r="X310" s="18"/>
      <c r="Y310" s="18"/>
      <c r="Z310" s="81"/>
    </row>
    <row r="311" s="3" customFormat="1" customHeight="1" spans="1:26">
      <c r="A311" s="8" t="s">
        <v>872</v>
      </c>
      <c r="B311" s="54"/>
      <c r="C311" s="8">
        <v>22451015</v>
      </c>
      <c r="D311" s="81" t="s">
        <v>78</v>
      </c>
      <c r="E311" s="40"/>
      <c r="F311" s="40"/>
      <c r="G311" s="40" t="s">
        <v>2481</v>
      </c>
      <c r="H311" s="40" t="s">
        <v>2482</v>
      </c>
      <c r="I311" s="121">
        <v>45872</v>
      </c>
      <c r="J311" s="40" t="s">
        <v>1427</v>
      </c>
      <c r="K311" s="40" t="s">
        <v>2483</v>
      </c>
      <c r="L311" s="76" t="s">
        <v>1574</v>
      </c>
      <c r="M311" s="40"/>
      <c r="N311" s="40"/>
      <c r="O311" s="40"/>
      <c r="P311" s="40"/>
      <c r="Q311" s="40"/>
      <c r="R311" s="40"/>
      <c r="S311" s="40"/>
      <c r="T311" s="40"/>
      <c r="U311" s="40"/>
      <c r="V311" s="40"/>
      <c r="W311" s="40"/>
      <c r="X311" s="18"/>
      <c r="Y311" s="18"/>
      <c r="Z311" s="81"/>
    </row>
    <row r="312" s="3" customFormat="1" customHeight="1" spans="1:26">
      <c r="A312" s="8" t="s">
        <v>874</v>
      </c>
      <c r="B312" s="54"/>
      <c r="C312" s="8">
        <v>22451022</v>
      </c>
      <c r="D312" s="81" t="s">
        <v>78</v>
      </c>
      <c r="E312" s="40"/>
      <c r="F312" s="40"/>
      <c r="G312" s="211" t="s">
        <v>2484</v>
      </c>
      <c r="H312" s="211" t="s">
        <v>2399</v>
      </c>
      <c r="I312" s="40" t="s">
        <v>2485</v>
      </c>
      <c r="J312" s="40" t="s">
        <v>1427</v>
      </c>
      <c r="K312" s="211" t="s">
        <v>2486</v>
      </c>
      <c r="L312" s="76" t="s">
        <v>1516</v>
      </c>
      <c r="M312" s="40"/>
      <c r="N312" s="40"/>
      <c r="O312" s="40"/>
      <c r="P312" s="40"/>
      <c r="Q312" s="40"/>
      <c r="R312" s="40"/>
      <c r="S312" s="40"/>
      <c r="T312" s="40"/>
      <c r="U312" s="40"/>
      <c r="V312" s="40"/>
      <c r="W312" s="40"/>
      <c r="X312" s="18"/>
      <c r="Y312" s="18"/>
      <c r="Z312" s="81"/>
    </row>
    <row r="313" s="8" customFormat="1" customHeight="1" spans="1:17">
      <c r="A313" s="8" t="s">
        <v>890</v>
      </c>
      <c r="B313" s="54"/>
      <c r="C313" s="8">
        <v>22451064</v>
      </c>
      <c r="D313" s="8" t="s">
        <v>71</v>
      </c>
      <c r="G313" s="8" t="s">
        <v>1988</v>
      </c>
      <c r="H313" s="8" t="s">
        <v>2487</v>
      </c>
      <c r="I313" s="8">
        <v>2025.8</v>
      </c>
      <c r="J313" s="8" t="s">
        <v>1676</v>
      </c>
      <c r="K313" s="15" t="s">
        <v>2488</v>
      </c>
      <c r="L313" s="8" t="s">
        <v>2489</v>
      </c>
      <c r="M313" s="8" t="s">
        <v>2490</v>
      </c>
      <c r="N313" s="8" t="s">
        <v>1430</v>
      </c>
      <c r="O313" s="8" t="s">
        <v>53</v>
      </c>
      <c r="P313" s="8" t="s">
        <v>2491</v>
      </c>
      <c r="Q313" s="8">
        <v>2</v>
      </c>
    </row>
    <row r="314" s="3" customFormat="1" customHeight="1" spans="1:26">
      <c r="A314" s="81" t="s">
        <v>879</v>
      </c>
      <c r="B314" s="54"/>
      <c r="C314" s="8">
        <v>22451081</v>
      </c>
      <c r="D314" s="8" t="s">
        <v>78</v>
      </c>
      <c r="E314" s="18"/>
      <c r="F314" s="18"/>
      <c r="G314" s="18" t="s">
        <v>1517</v>
      </c>
      <c r="H314" s="18" t="s">
        <v>1450</v>
      </c>
      <c r="I314" s="18">
        <v>2025.5</v>
      </c>
      <c r="J314" s="18" t="s">
        <v>2492</v>
      </c>
      <c r="K314" s="18" t="s">
        <v>2493</v>
      </c>
      <c r="L314" s="114" t="s">
        <v>1516</v>
      </c>
      <c r="M314" s="18"/>
      <c r="N314" s="18"/>
      <c r="O314" s="18"/>
      <c r="P314" s="18"/>
      <c r="Q314" s="18"/>
      <c r="R314" s="18"/>
      <c r="S314" s="18"/>
      <c r="T314" s="18"/>
      <c r="U314" s="18"/>
      <c r="V314" s="18"/>
      <c r="W314" s="18"/>
      <c r="X314" s="18"/>
      <c r="Y314" s="18"/>
      <c r="Z314" s="18"/>
    </row>
    <row r="315" s="3" customFormat="1" ht="156" customHeight="1" spans="1:26">
      <c r="A315" s="8" t="s">
        <v>876</v>
      </c>
      <c r="B315" s="54"/>
      <c r="C315" s="8">
        <v>22451102</v>
      </c>
      <c r="D315" s="81" t="s">
        <v>78</v>
      </c>
      <c r="E315" s="40"/>
      <c r="F315" s="40"/>
      <c r="G315" s="212" t="s">
        <v>1862</v>
      </c>
      <c r="H315" s="40" t="s">
        <v>2494</v>
      </c>
      <c r="I315" s="40" t="s">
        <v>2495</v>
      </c>
      <c r="J315" s="40" t="s">
        <v>1474</v>
      </c>
      <c r="K315" s="40" t="s">
        <v>1865</v>
      </c>
      <c r="L315" s="76" t="s">
        <v>1466</v>
      </c>
      <c r="M315" s="40"/>
      <c r="N315" s="40"/>
      <c r="O315" s="40"/>
      <c r="P315" s="40"/>
      <c r="Q315" s="40"/>
      <c r="R315" s="40"/>
      <c r="S315" s="40"/>
      <c r="T315" s="40"/>
      <c r="U315" s="40"/>
      <c r="V315" s="40"/>
      <c r="W315" s="40"/>
      <c r="X315" s="18"/>
      <c r="Y315" s="18"/>
      <c r="Z315" s="81"/>
    </row>
    <row r="316" s="3" customFormat="1" customHeight="1" spans="1:26">
      <c r="A316" s="8" t="s">
        <v>908</v>
      </c>
      <c r="B316" s="54"/>
      <c r="C316" s="8">
        <v>22451108</v>
      </c>
      <c r="D316" s="8" t="s">
        <v>71</v>
      </c>
      <c r="E316" s="8"/>
      <c r="F316" s="40"/>
      <c r="G316" s="76" t="s">
        <v>2496</v>
      </c>
      <c r="H316" s="40" t="s">
        <v>1445</v>
      </c>
      <c r="I316" s="40">
        <v>2025</v>
      </c>
      <c r="J316" s="40" t="s">
        <v>1455</v>
      </c>
      <c r="K316" s="222" t="s">
        <v>2497</v>
      </c>
      <c r="L316" s="76" t="s">
        <v>1466</v>
      </c>
      <c r="M316" s="40"/>
      <c r="N316" s="40"/>
      <c r="O316" s="40"/>
      <c r="P316" s="40"/>
      <c r="Q316" s="40"/>
      <c r="R316" s="40"/>
      <c r="S316" s="40"/>
      <c r="T316" s="40"/>
      <c r="U316" s="40"/>
      <c r="V316" s="40"/>
      <c r="W316" s="40"/>
      <c r="X316" s="18"/>
      <c r="Y316" s="18"/>
      <c r="Z316" s="81"/>
    </row>
    <row r="317" s="3" customFormat="1" customHeight="1" spans="1:26">
      <c r="A317" s="8" t="s">
        <v>897</v>
      </c>
      <c r="B317" s="54"/>
      <c r="C317" s="8">
        <v>22451204</v>
      </c>
      <c r="D317" s="8" t="s">
        <v>78</v>
      </c>
      <c r="E317" s="40"/>
      <c r="F317" s="40"/>
      <c r="G317" s="213" t="s">
        <v>2498</v>
      </c>
      <c r="H317" s="40" t="s">
        <v>1478</v>
      </c>
      <c r="I317" s="121">
        <v>45777</v>
      </c>
      <c r="J317" s="40" t="s">
        <v>1455</v>
      </c>
      <c r="K317" s="40" t="s">
        <v>2499</v>
      </c>
      <c r="L317" s="121" t="s">
        <v>2500</v>
      </c>
      <c r="M317" s="40"/>
      <c r="N317" s="40"/>
      <c r="O317" s="40"/>
      <c r="P317" s="40"/>
      <c r="Q317" s="40"/>
      <c r="R317" s="40"/>
      <c r="S317" s="40"/>
      <c r="T317" s="40"/>
      <c r="U317" s="40"/>
      <c r="V317" s="40"/>
      <c r="W317" s="40"/>
      <c r="X317" s="18"/>
      <c r="Y317" s="18"/>
      <c r="Z317" s="81"/>
    </row>
    <row r="318" s="3" customFormat="1" customHeight="1" spans="1:26">
      <c r="A318" s="8" t="s">
        <v>886</v>
      </c>
      <c r="B318" s="54"/>
      <c r="C318" s="8">
        <v>22451277</v>
      </c>
      <c r="D318" s="8" t="s">
        <v>78</v>
      </c>
      <c r="E318" s="40"/>
      <c r="F318" s="40"/>
      <c r="G318" s="40" t="s">
        <v>2501</v>
      </c>
      <c r="H318" s="40" t="s">
        <v>2502</v>
      </c>
      <c r="I318" s="40" t="s">
        <v>2503</v>
      </c>
      <c r="J318" s="40" t="s">
        <v>1455</v>
      </c>
      <c r="K318" s="40" t="s">
        <v>2504</v>
      </c>
      <c r="L318" s="8" t="s">
        <v>2505</v>
      </c>
      <c r="M318" s="40"/>
      <c r="N318" s="40"/>
      <c r="O318" s="40"/>
      <c r="P318" s="40"/>
      <c r="Q318" s="40"/>
      <c r="R318" s="40"/>
      <c r="S318" s="40"/>
      <c r="T318" s="40"/>
      <c r="U318" s="40"/>
      <c r="V318" s="40"/>
      <c r="W318" s="40"/>
      <c r="X318" s="18"/>
      <c r="Y318" s="18"/>
      <c r="Z318" s="81"/>
    </row>
    <row r="319" s="3" customFormat="1" customHeight="1" spans="1:26">
      <c r="A319" s="8" t="s">
        <v>905</v>
      </c>
      <c r="B319" s="54"/>
      <c r="C319" s="40">
        <v>22451332</v>
      </c>
      <c r="D319" s="8" t="s">
        <v>40</v>
      </c>
      <c r="E319" s="40"/>
      <c r="F319" s="40"/>
      <c r="G319" s="40" t="s">
        <v>2506</v>
      </c>
      <c r="H319" s="40" t="s">
        <v>1711</v>
      </c>
      <c r="I319" s="40" t="s">
        <v>2507</v>
      </c>
      <c r="J319" s="40" t="s">
        <v>2162</v>
      </c>
      <c r="K319" s="40" t="s">
        <v>2508</v>
      </c>
      <c r="L319" s="76" t="s">
        <v>1471</v>
      </c>
      <c r="M319" s="40"/>
      <c r="N319" s="40"/>
      <c r="O319" s="40"/>
      <c r="P319" s="40"/>
      <c r="Q319" s="40"/>
      <c r="R319" s="40"/>
      <c r="S319" s="40"/>
      <c r="T319" s="40"/>
      <c r="U319" s="40"/>
      <c r="V319" s="40"/>
      <c r="W319" s="40"/>
      <c r="X319" s="18"/>
      <c r="Y319" s="18"/>
      <c r="Z319" s="81"/>
    </row>
    <row r="320" s="3" customFormat="1" customHeight="1" spans="1:26">
      <c r="A320" s="8" t="s">
        <v>909</v>
      </c>
      <c r="B320" s="56"/>
      <c r="C320" s="8">
        <v>22451316</v>
      </c>
      <c r="D320" s="81" t="s">
        <v>78</v>
      </c>
      <c r="E320" s="40"/>
      <c r="F320" s="40"/>
      <c r="G320" s="40" t="s">
        <v>2506</v>
      </c>
      <c r="H320" s="40" t="s">
        <v>1711</v>
      </c>
      <c r="I320" s="40" t="s">
        <v>2507</v>
      </c>
      <c r="J320" s="40" t="s">
        <v>2162</v>
      </c>
      <c r="K320" s="40" t="s">
        <v>2508</v>
      </c>
      <c r="L320" s="223" t="s">
        <v>2509</v>
      </c>
      <c r="M320" s="40"/>
      <c r="N320" s="40"/>
      <c r="O320" s="40"/>
      <c r="P320" s="40"/>
      <c r="Q320" s="40"/>
      <c r="R320" s="40"/>
      <c r="S320" s="40"/>
      <c r="T320" s="40"/>
      <c r="U320" s="40"/>
      <c r="V320" s="40"/>
      <c r="W320" s="40"/>
      <c r="X320" s="18"/>
      <c r="Y320" s="18"/>
      <c r="Z320" s="81"/>
    </row>
    <row r="321" s="3" customFormat="1" ht="39" customHeight="1" spans="1:26">
      <c r="A321" s="96" t="s">
        <v>927</v>
      </c>
      <c r="B321" s="64" t="s">
        <v>926</v>
      </c>
      <c r="C321" s="96">
        <v>22451029</v>
      </c>
      <c r="D321" s="96" t="s">
        <v>78</v>
      </c>
      <c r="E321" s="96"/>
      <c r="F321" s="96"/>
      <c r="G321" s="63" t="s">
        <v>2510</v>
      </c>
      <c r="H321" s="63" t="s">
        <v>2511</v>
      </c>
      <c r="I321" s="218">
        <v>45593</v>
      </c>
      <c r="J321" s="96" t="s">
        <v>2455</v>
      </c>
      <c r="K321" s="63" t="s">
        <v>2512</v>
      </c>
      <c r="L321" s="252" t="s">
        <v>2513</v>
      </c>
      <c r="M321" s="96"/>
      <c r="N321" s="96"/>
      <c r="O321" s="96"/>
      <c r="P321" s="96"/>
      <c r="Q321" s="96"/>
      <c r="R321" s="96"/>
      <c r="S321" s="63"/>
      <c r="T321" s="96"/>
      <c r="U321" s="96"/>
      <c r="V321" s="63"/>
      <c r="W321" s="252"/>
      <c r="X321" s="96"/>
      <c r="Y321" s="96"/>
      <c r="Z321" s="96"/>
    </row>
    <row r="322" s="3" customFormat="1" ht="39" customHeight="1" spans="1:26">
      <c r="A322" s="96" t="s">
        <v>927</v>
      </c>
      <c r="B322" s="92"/>
      <c r="C322" s="96"/>
      <c r="D322" s="96"/>
      <c r="E322" s="96"/>
      <c r="F322" s="96"/>
      <c r="G322" s="63" t="s">
        <v>2514</v>
      </c>
      <c r="H322" s="63" t="s">
        <v>2511</v>
      </c>
      <c r="I322" s="218">
        <v>45593</v>
      </c>
      <c r="J322" s="96" t="s">
        <v>2455</v>
      </c>
      <c r="K322" s="63" t="s">
        <v>2515</v>
      </c>
      <c r="L322" s="252" t="s">
        <v>2516</v>
      </c>
      <c r="M322" s="96"/>
      <c r="N322" s="96"/>
      <c r="O322" s="96"/>
      <c r="P322" s="96"/>
      <c r="Q322" s="96"/>
      <c r="R322" s="96"/>
      <c r="S322" s="63"/>
      <c r="T322" s="96"/>
      <c r="U322" s="96"/>
      <c r="V322" s="63"/>
      <c r="W322" s="252"/>
      <c r="X322" s="96"/>
      <c r="Y322" s="96"/>
      <c r="Z322" s="96"/>
    </row>
    <row r="323" s="3" customFormat="1" ht="39" customHeight="1" spans="1:26">
      <c r="A323" s="96" t="s">
        <v>927</v>
      </c>
      <c r="B323" s="92"/>
      <c r="C323" s="96"/>
      <c r="D323" s="96"/>
      <c r="E323" s="96"/>
      <c r="F323" s="96"/>
      <c r="G323" s="63" t="s">
        <v>2517</v>
      </c>
      <c r="H323" s="63" t="s">
        <v>2518</v>
      </c>
      <c r="I323" s="218">
        <v>45680</v>
      </c>
      <c r="J323" s="96" t="s">
        <v>2519</v>
      </c>
      <c r="K323" s="63" t="s">
        <v>2520</v>
      </c>
      <c r="L323" s="252" t="s">
        <v>2521</v>
      </c>
      <c r="M323" s="96"/>
      <c r="N323" s="96"/>
      <c r="O323" s="96"/>
      <c r="P323" s="96"/>
      <c r="Q323" s="96"/>
      <c r="R323" s="96"/>
      <c r="S323" s="63"/>
      <c r="T323" s="96"/>
      <c r="U323" s="96"/>
      <c r="V323" s="63"/>
      <c r="W323" s="252"/>
      <c r="X323" s="96"/>
      <c r="Y323" s="96"/>
      <c r="Z323" s="96"/>
    </row>
    <row r="324" s="3" customFormat="1" ht="55.5" customHeight="1" spans="1:26">
      <c r="A324" s="96" t="s">
        <v>962</v>
      </c>
      <c r="B324" s="92"/>
      <c r="C324" s="96">
        <v>22451052</v>
      </c>
      <c r="D324" s="96" t="s">
        <v>963</v>
      </c>
      <c r="E324" s="96"/>
      <c r="F324" s="96"/>
      <c r="G324" s="63" t="s">
        <v>2522</v>
      </c>
      <c r="H324" s="63" t="s">
        <v>2523</v>
      </c>
      <c r="I324" s="96">
        <v>2025.8</v>
      </c>
      <c r="J324" s="96" t="s">
        <v>2524</v>
      </c>
      <c r="K324" s="63" t="s">
        <v>2525</v>
      </c>
      <c r="L324" s="252">
        <v>0.142857142857143</v>
      </c>
      <c r="M324" s="96"/>
      <c r="N324" s="96"/>
      <c r="O324" s="96"/>
      <c r="P324" s="96"/>
      <c r="Q324" s="96"/>
      <c r="R324" s="96"/>
      <c r="S324" s="63"/>
      <c r="T324" s="96"/>
      <c r="U324" s="96"/>
      <c r="V324" s="63"/>
      <c r="W324" s="252"/>
      <c r="X324" s="96"/>
      <c r="Y324" s="96"/>
      <c r="Z324" s="96"/>
    </row>
    <row r="325" s="3" customFormat="1" ht="88.5" customHeight="1" spans="1:26">
      <c r="A325" s="96" t="s">
        <v>937</v>
      </c>
      <c r="B325" s="92"/>
      <c r="C325" s="96">
        <v>22451138</v>
      </c>
      <c r="D325" s="96" t="s">
        <v>78</v>
      </c>
      <c r="E325" s="96"/>
      <c r="F325" s="96"/>
      <c r="G325" s="63" t="s">
        <v>2526</v>
      </c>
      <c r="H325" s="63" t="s">
        <v>2527</v>
      </c>
      <c r="I325" s="96">
        <v>2025.08</v>
      </c>
      <c r="J325" s="96" t="s">
        <v>1427</v>
      </c>
      <c r="K325" s="63" t="s">
        <v>2528</v>
      </c>
      <c r="L325" s="252" t="s">
        <v>2529</v>
      </c>
      <c r="M325" s="96"/>
      <c r="N325" s="96"/>
      <c r="O325" s="96"/>
      <c r="P325" s="96"/>
      <c r="Q325" s="96"/>
      <c r="R325" s="96"/>
      <c r="S325" s="63"/>
      <c r="T325" s="96"/>
      <c r="U325" s="96"/>
      <c r="V325" s="63"/>
      <c r="W325" s="252"/>
      <c r="X325" s="96"/>
      <c r="Y325" s="96"/>
      <c r="Z325" s="96"/>
    </row>
    <row r="326" s="3" customFormat="1" ht="39" customHeight="1" spans="1:26">
      <c r="A326" s="96" t="s">
        <v>933</v>
      </c>
      <c r="B326" s="92"/>
      <c r="C326" s="96">
        <v>22451271</v>
      </c>
      <c r="D326" s="96" t="s">
        <v>78</v>
      </c>
      <c r="E326" s="96"/>
      <c r="F326" s="96"/>
      <c r="G326" s="63" t="s">
        <v>2530</v>
      </c>
      <c r="H326" s="63" t="s">
        <v>2531</v>
      </c>
      <c r="I326" s="218">
        <v>45680</v>
      </c>
      <c r="J326" s="96" t="s">
        <v>2532</v>
      </c>
      <c r="K326" s="63" t="s">
        <v>2533</v>
      </c>
      <c r="L326" s="253" t="s">
        <v>1448</v>
      </c>
      <c r="M326" s="227"/>
      <c r="N326" s="96"/>
      <c r="O326" s="96"/>
      <c r="P326" s="96"/>
      <c r="Q326" s="96"/>
      <c r="R326" s="96"/>
      <c r="S326" s="63"/>
      <c r="T326" s="96"/>
      <c r="U326" s="96"/>
      <c r="V326" s="63"/>
      <c r="W326" s="252"/>
      <c r="X326" s="96"/>
      <c r="Y326" s="96"/>
      <c r="Z326" s="96"/>
    </row>
    <row r="327" s="3" customFormat="1" ht="39" customHeight="1" spans="1:26">
      <c r="A327" s="96" t="s">
        <v>953</v>
      </c>
      <c r="B327" s="92"/>
      <c r="C327" s="96">
        <v>22451279</v>
      </c>
      <c r="D327" s="96" t="s">
        <v>78</v>
      </c>
      <c r="E327" s="96"/>
      <c r="F327" s="96"/>
      <c r="G327" s="63" t="s">
        <v>2534</v>
      </c>
      <c r="H327" s="63" t="s">
        <v>2469</v>
      </c>
      <c r="I327" s="96">
        <v>2025.07</v>
      </c>
      <c r="J327" s="96" t="s">
        <v>2406</v>
      </c>
      <c r="K327" s="63" t="s">
        <v>2535</v>
      </c>
      <c r="L327" s="252" t="s">
        <v>1491</v>
      </c>
      <c r="M327" s="96"/>
      <c r="N327" s="96"/>
      <c r="O327" s="96"/>
      <c r="P327" s="96"/>
      <c r="Q327" s="96"/>
      <c r="R327" s="96"/>
      <c r="S327" s="63"/>
      <c r="T327" s="96"/>
      <c r="U327" s="96"/>
      <c r="V327" s="63"/>
      <c r="W327" s="252"/>
      <c r="X327" s="96"/>
      <c r="Y327" s="96"/>
      <c r="Z327" s="96"/>
    </row>
    <row r="328" s="3" customFormat="1" ht="39" customHeight="1" spans="1:26">
      <c r="A328" s="96" t="s">
        <v>932</v>
      </c>
      <c r="B328" s="92"/>
      <c r="C328" s="96">
        <v>22451282</v>
      </c>
      <c r="D328" s="96" t="s">
        <v>78</v>
      </c>
      <c r="E328" s="96"/>
      <c r="F328" s="96"/>
      <c r="G328" s="231" t="s">
        <v>2536</v>
      </c>
      <c r="H328" s="231" t="s">
        <v>2537</v>
      </c>
      <c r="I328" s="96">
        <v>2024.12</v>
      </c>
      <c r="J328" s="96" t="s">
        <v>1427</v>
      </c>
      <c r="K328" s="63" t="s">
        <v>2538</v>
      </c>
      <c r="L328" s="252" t="s">
        <v>1574</v>
      </c>
      <c r="M328" s="96"/>
      <c r="N328" s="96"/>
      <c r="O328" s="96"/>
      <c r="P328" s="96"/>
      <c r="Q328" s="96"/>
      <c r="R328" s="96"/>
      <c r="S328" s="63"/>
      <c r="T328" s="96"/>
      <c r="U328" s="96"/>
      <c r="V328" s="63"/>
      <c r="W328" s="252"/>
      <c r="X328" s="96"/>
      <c r="Y328" s="96"/>
      <c r="Z328" s="96"/>
    </row>
    <row r="329" s="3" customFormat="1" ht="39" customHeight="1" spans="1:26">
      <c r="A329" s="96" t="s">
        <v>932</v>
      </c>
      <c r="B329" s="92"/>
      <c r="C329" s="96"/>
      <c r="D329" s="96" t="s">
        <v>78</v>
      </c>
      <c r="E329" s="96"/>
      <c r="F329" s="96"/>
      <c r="G329" s="231" t="s">
        <v>2539</v>
      </c>
      <c r="H329" s="231" t="s">
        <v>2003</v>
      </c>
      <c r="I329" s="96">
        <v>2025.6</v>
      </c>
      <c r="J329" s="96" t="s">
        <v>1427</v>
      </c>
      <c r="K329" s="63" t="s">
        <v>2540</v>
      </c>
      <c r="L329" s="252" t="s">
        <v>2541</v>
      </c>
      <c r="M329" s="96"/>
      <c r="N329" s="96"/>
      <c r="O329" s="96"/>
      <c r="P329" s="96"/>
      <c r="Q329" s="96"/>
      <c r="R329" s="96"/>
      <c r="S329" s="63"/>
      <c r="T329" s="96"/>
      <c r="U329" s="96"/>
      <c r="V329" s="63"/>
      <c r="W329" s="252"/>
      <c r="X329" s="96"/>
      <c r="Y329" s="96"/>
      <c r="Z329" s="96"/>
    </row>
    <row r="330" s="3" customFormat="1" ht="55.5" customHeight="1" spans="1:26">
      <c r="A330" s="96" t="s">
        <v>932</v>
      </c>
      <c r="B330" s="92"/>
      <c r="C330" s="96"/>
      <c r="D330" s="96" t="s">
        <v>78</v>
      </c>
      <c r="E330" s="96"/>
      <c r="F330" s="96"/>
      <c r="G330" s="231" t="s">
        <v>2542</v>
      </c>
      <c r="H330" s="231" t="s">
        <v>2543</v>
      </c>
      <c r="I330" s="96">
        <v>2025.4</v>
      </c>
      <c r="J330" s="96" t="s">
        <v>2544</v>
      </c>
      <c r="K330" s="63" t="s">
        <v>2540</v>
      </c>
      <c r="L330" s="252" t="s">
        <v>2541</v>
      </c>
      <c r="M330" s="96"/>
      <c r="N330" s="96"/>
      <c r="O330" s="96"/>
      <c r="P330" s="96"/>
      <c r="Q330" s="96"/>
      <c r="R330" s="96"/>
      <c r="S330" s="63"/>
      <c r="T330" s="96"/>
      <c r="U330" s="96"/>
      <c r="V330" s="63"/>
      <c r="W330" s="252"/>
      <c r="X330" s="96"/>
      <c r="Y330" s="96"/>
      <c r="Z330" s="96"/>
    </row>
    <row r="331" s="3" customFormat="1" ht="138" customHeight="1" spans="1:26">
      <c r="A331" s="96" t="s">
        <v>929</v>
      </c>
      <c r="B331" s="92"/>
      <c r="C331" s="96">
        <v>22451285</v>
      </c>
      <c r="D331" s="96" t="s">
        <v>71</v>
      </c>
      <c r="E331" s="96"/>
      <c r="F331" s="96"/>
      <c r="G331" s="63" t="s">
        <v>2545</v>
      </c>
      <c r="H331" s="63" t="s">
        <v>2546</v>
      </c>
      <c r="I331" s="96" t="s">
        <v>2547</v>
      </c>
      <c r="J331" s="96" t="s">
        <v>2548</v>
      </c>
      <c r="K331" s="63" t="s">
        <v>2549</v>
      </c>
      <c r="L331" s="252" t="s">
        <v>2550</v>
      </c>
      <c r="M331" s="96" t="s">
        <v>2551</v>
      </c>
      <c r="N331" s="96" t="s">
        <v>1430</v>
      </c>
      <c r="O331" s="96" t="s">
        <v>2552</v>
      </c>
      <c r="P331" s="96" t="s">
        <v>2553</v>
      </c>
      <c r="Q331" s="96">
        <v>1</v>
      </c>
      <c r="R331" s="96"/>
      <c r="S331" s="63"/>
      <c r="T331" s="96"/>
      <c r="U331" s="96"/>
      <c r="V331" s="63"/>
      <c r="W331" s="252"/>
      <c r="X331" s="96"/>
      <c r="Y331" s="96"/>
      <c r="Z331" s="96"/>
    </row>
    <row r="332" s="3" customFormat="1" ht="55.5" customHeight="1" spans="1:26">
      <c r="A332" s="96" t="s">
        <v>939</v>
      </c>
      <c r="B332" s="92"/>
      <c r="C332" s="96">
        <v>22451288</v>
      </c>
      <c r="D332" s="96" t="s">
        <v>71</v>
      </c>
      <c r="E332" s="96"/>
      <c r="F332" s="96"/>
      <c r="G332" s="232" t="s">
        <v>2554</v>
      </c>
      <c r="H332" s="63" t="s">
        <v>2555</v>
      </c>
      <c r="I332" s="96" t="s">
        <v>2556</v>
      </c>
      <c r="J332" s="96" t="s">
        <v>1427</v>
      </c>
      <c r="K332" s="63" t="s">
        <v>2557</v>
      </c>
      <c r="L332" s="252">
        <v>1</v>
      </c>
      <c r="M332" s="96"/>
      <c r="N332" s="96"/>
      <c r="O332" s="96"/>
      <c r="P332" s="96"/>
      <c r="Q332" s="96"/>
      <c r="R332" s="96"/>
      <c r="S332" s="63"/>
      <c r="T332" s="96"/>
      <c r="U332" s="96"/>
      <c r="V332" s="63"/>
      <c r="W332" s="252"/>
      <c r="X332" s="96"/>
      <c r="Y332" s="96"/>
      <c r="Z332" s="96"/>
    </row>
    <row r="333" s="3" customFormat="1" ht="39" customHeight="1" spans="1:26">
      <c r="A333" s="96" t="s">
        <v>939</v>
      </c>
      <c r="B333" s="92"/>
      <c r="C333" s="96"/>
      <c r="D333" s="96" t="s">
        <v>71</v>
      </c>
      <c r="E333" s="96"/>
      <c r="F333" s="96"/>
      <c r="G333" s="63" t="s">
        <v>2558</v>
      </c>
      <c r="H333" s="63" t="s">
        <v>2332</v>
      </c>
      <c r="I333" s="96" t="s">
        <v>2559</v>
      </c>
      <c r="J333" s="96" t="s">
        <v>2560</v>
      </c>
      <c r="K333" s="63" t="s">
        <v>2561</v>
      </c>
      <c r="L333" s="252">
        <v>3</v>
      </c>
      <c r="M333" s="96"/>
      <c r="N333" s="96"/>
      <c r="O333" s="96"/>
      <c r="P333" s="96"/>
      <c r="Q333" s="96"/>
      <c r="R333" s="96"/>
      <c r="S333" s="63"/>
      <c r="T333" s="96"/>
      <c r="U333" s="96"/>
      <c r="V333" s="63"/>
      <c r="W333" s="252"/>
      <c r="X333" s="96"/>
      <c r="Y333" s="96"/>
      <c r="Z333" s="96"/>
    </row>
    <row r="334" s="3" customFormat="1" ht="39" customHeight="1" spans="1:26">
      <c r="A334" s="96" t="s">
        <v>939</v>
      </c>
      <c r="B334" s="92"/>
      <c r="C334" s="96"/>
      <c r="D334" s="96" t="s">
        <v>71</v>
      </c>
      <c r="E334" s="96"/>
      <c r="F334" s="96"/>
      <c r="G334" s="63" t="s">
        <v>2562</v>
      </c>
      <c r="H334" s="63" t="s">
        <v>2563</v>
      </c>
      <c r="I334" s="96" t="s">
        <v>2564</v>
      </c>
      <c r="J334" s="96" t="s">
        <v>1676</v>
      </c>
      <c r="K334" s="63" t="s">
        <v>2565</v>
      </c>
      <c r="L334" s="252">
        <v>3</v>
      </c>
      <c r="M334" s="96"/>
      <c r="N334" s="96"/>
      <c r="O334" s="96"/>
      <c r="P334" s="96"/>
      <c r="Q334" s="96"/>
      <c r="R334" s="96"/>
      <c r="S334" s="63"/>
      <c r="T334" s="96"/>
      <c r="U334" s="96"/>
      <c r="V334" s="63"/>
      <c r="W334" s="252"/>
      <c r="X334" s="96"/>
      <c r="Y334" s="96"/>
      <c r="Z334" s="96"/>
    </row>
    <row r="335" s="3" customFormat="1" ht="55.5" customHeight="1" spans="1:26">
      <c r="A335" s="96" t="s">
        <v>947</v>
      </c>
      <c r="B335" s="92"/>
      <c r="C335" s="96">
        <v>22451297</v>
      </c>
      <c r="D335" s="96" t="s">
        <v>78</v>
      </c>
      <c r="E335" s="96"/>
      <c r="F335" s="96"/>
      <c r="G335" s="63" t="s">
        <v>2566</v>
      </c>
      <c r="H335" s="63" t="s">
        <v>1692</v>
      </c>
      <c r="I335" s="218">
        <v>45758</v>
      </c>
      <c r="J335" s="96" t="s">
        <v>1455</v>
      </c>
      <c r="K335" s="63" t="s">
        <v>2567</v>
      </c>
      <c r="L335" s="252" t="s">
        <v>1899</v>
      </c>
      <c r="M335" s="96"/>
      <c r="N335" s="96"/>
      <c r="O335" s="96"/>
      <c r="P335" s="96"/>
      <c r="Q335" s="96"/>
      <c r="R335" s="96"/>
      <c r="S335" s="63"/>
      <c r="T335" s="96"/>
      <c r="U335" s="96"/>
      <c r="V335" s="63"/>
      <c r="W335" s="252"/>
      <c r="X335" s="96"/>
      <c r="Y335" s="96"/>
      <c r="Z335" s="96"/>
    </row>
    <row r="336" s="3" customFormat="1" ht="39" customHeight="1" spans="1:26">
      <c r="A336" s="96" t="s">
        <v>950</v>
      </c>
      <c r="B336" s="92"/>
      <c r="C336" s="96">
        <v>22451298</v>
      </c>
      <c r="D336" s="96" t="s">
        <v>71</v>
      </c>
      <c r="E336" s="96"/>
      <c r="F336" s="96"/>
      <c r="G336" s="63" t="s">
        <v>2568</v>
      </c>
      <c r="H336" s="63" t="s">
        <v>2569</v>
      </c>
      <c r="I336" s="218">
        <v>45593</v>
      </c>
      <c r="J336" s="96" t="s">
        <v>1427</v>
      </c>
      <c r="K336" s="63" t="s">
        <v>2570</v>
      </c>
      <c r="L336" s="254" t="s">
        <v>1448</v>
      </c>
      <c r="M336" s="96"/>
      <c r="N336" s="96"/>
      <c r="O336" s="96"/>
      <c r="P336" s="96"/>
      <c r="Q336" s="96"/>
      <c r="R336" s="96"/>
      <c r="S336" s="63"/>
      <c r="T336" s="96"/>
      <c r="U336" s="96"/>
      <c r="V336" s="63"/>
      <c r="W336" s="252"/>
      <c r="X336" s="96"/>
      <c r="Y336" s="96"/>
      <c r="Z336" s="96"/>
    </row>
    <row r="337" s="3" customFormat="1" ht="39" customHeight="1" spans="1:26">
      <c r="A337" s="96" t="s">
        <v>935</v>
      </c>
      <c r="B337" s="92"/>
      <c r="C337" s="96">
        <v>22451077</v>
      </c>
      <c r="D337" s="96" t="s">
        <v>63</v>
      </c>
      <c r="E337" s="63"/>
      <c r="F337" s="63"/>
      <c r="G337" s="218" t="s">
        <v>2571</v>
      </c>
      <c r="H337" s="96" t="s">
        <v>2572</v>
      </c>
      <c r="I337" s="63" t="s">
        <v>1509</v>
      </c>
      <c r="J337" s="254" t="s">
        <v>1427</v>
      </c>
      <c r="K337" s="96" t="s">
        <v>2573</v>
      </c>
      <c r="L337" s="227">
        <v>45667</v>
      </c>
      <c r="M337" s="96"/>
      <c r="N337" s="96"/>
      <c r="O337" s="96"/>
      <c r="R337" s="96"/>
      <c r="S337" s="63"/>
      <c r="T337" s="96"/>
      <c r="U337" s="96"/>
      <c r="V337" s="63"/>
      <c r="W337" s="252"/>
      <c r="X337" s="96"/>
      <c r="Y337" s="96"/>
      <c r="Z337" s="96"/>
    </row>
    <row r="338" s="3" customFormat="1" ht="39" customHeight="1" spans="1:26">
      <c r="A338" s="96" t="s">
        <v>950</v>
      </c>
      <c r="B338" s="97"/>
      <c r="C338" s="96"/>
      <c r="D338" s="96" t="s">
        <v>71</v>
      </c>
      <c r="E338" s="96"/>
      <c r="F338" s="96"/>
      <c r="G338" s="63" t="s">
        <v>2574</v>
      </c>
      <c r="H338" s="63" t="s">
        <v>2569</v>
      </c>
      <c r="I338" s="218">
        <v>45593</v>
      </c>
      <c r="J338" s="96" t="s">
        <v>1427</v>
      </c>
      <c r="K338" s="63" t="s">
        <v>2575</v>
      </c>
      <c r="L338" s="254" t="s">
        <v>1484</v>
      </c>
      <c r="M338" s="96"/>
      <c r="N338" s="96"/>
      <c r="O338" s="96"/>
      <c r="P338" s="96"/>
      <c r="Q338" s="96"/>
      <c r="R338" s="96"/>
      <c r="S338" s="63"/>
      <c r="T338" s="96"/>
      <c r="U338" s="96"/>
      <c r="V338" s="63"/>
      <c r="W338" s="252"/>
      <c r="X338" s="96"/>
      <c r="Y338" s="96"/>
      <c r="Z338" s="96"/>
    </row>
    <row r="339" s="3" customFormat="1" customHeight="1" spans="1:26">
      <c r="A339" s="8" t="s">
        <v>999</v>
      </c>
      <c r="B339" s="52" t="s">
        <v>2576</v>
      </c>
      <c r="C339" s="40">
        <v>22451115</v>
      </c>
      <c r="D339" s="8" t="s">
        <v>71</v>
      </c>
      <c r="E339" s="40"/>
      <c r="F339" s="40"/>
      <c r="G339" s="40" t="s">
        <v>2577</v>
      </c>
      <c r="H339" s="40" t="s">
        <v>2432</v>
      </c>
      <c r="I339" s="75">
        <v>45834</v>
      </c>
      <c r="J339" s="40" t="s">
        <v>1427</v>
      </c>
      <c r="K339" s="121" t="s">
        <v>2578</v>
      </c>
      <c r="L339" s="223" t="s">
        <v>2579</v>
      </c>
      <c r="M339" s="40"/>
      <c r="N339" s="40"/>
      <c r="O339" s="40"/>
      <c r="P339" s="40"/>
      <c r="Q339" s="40"/>
      <c r="R339" s="40"/>
      <c r="S339" s="40"/>
      <c r="T339" s="40"/>
      <c r="U339" s="40"/>
      <c r="V339" s="40"/>
      <c r="W339" s="40"/>
      <c r="X339" s="18"/>
      <c r="Y339" s="18"/>
      <c r="Z339" s="81"/>
    </row>
    <row r="340" s="4" customFormat="1" ht="19" customHeight="1" spans="1:26">
      <c r="A340" s="8" t="s">
        <v>977</v>
      </c>
      <c r="B340" s="54"/>
      <c r="C340" s="40">
        <v>22451166</v>
      </c>
      <c r="D340" s="8" t="s">
        <v>78</v>
      </c>
      <c r="E340" s="40"/>
      <c r="F340" s="40"/>
      <c r="G340" s="40" t="s">
        <v>2580</v>
      </c>
      <c r="H340" s="40" t="s">
        <v>1954</v>
      </c>
      <c r="I340" s="40">
        <v>2025.2</v>
      </c>
      <c r="J340" s="40" t="s">
        <v>2581</v>
      </c>
      <c r="K340" s="50" t="s">
        <v>2582</v>
      </c>
      <c r="L340" s="76" t="s">
        <v>1466</v>
      </c>
      <c r="M340" s="40"/>
      <c r="N340" s="40"/>
      <c r="O340" s="40"/>
      <c r="P340" s="40"/>
      <c r="Q340" s="40"/>
      <c r="R340" s="40"/>
      <c r="S340" s="40"/>
      <c r="T340" s="40"/>
      <c r="U340" s="40"/>
      <c r="V340" s="40"/>
      <c r="W340" s="40"/>
      <c r="X340" s="40"/>
      <c r="Y340" s="40"/>
      <c r="Z340" s="40"/>
    </row>
    <row r="341" s="4" customFormat="1" ht="19" customHeight="1" spans="1:26">
      <c r="A341" s="8" t="s">
        <v>977</v>
      </c>
      <c r="B341" s="54"/>
      <c r="C341" s="40">
        <v>22451166</v>
      </c>
      <c r="D341" s="8" t="s">
        <v>78</v>
      </c>
      <c r="E341" s="40" t="s">
        <v>1958</v>
      </c>
      <c r="F341" s="40"/>
      <c r="G341" s="40"/>
      <c r="H341" s="40" t="s">
        <v>2583</v>
      </c>
      <c r="I341" s="40">
        <v>2025.7</v>
      </c>
      <c r="J341" s="40" t="s">
        <v>1427</v>
      </c>
      <c r="K341" s="50" t="s">
        <v>2584</v>
      </c>
      <c r="L341" s="76" t="s">
        <v>1453</v>
      </c>
      <c r="M341" s="40"/>
      <c r="N341" s="40"/>
      <c r="O341" s="40"/>
      <c r="P341" s="40"/>
      <c r="Q341" s="40"/>
      <c r="R341" s="40"/>
      <c r="S341" s="40"/>
      <c r="T341" s="40"/>
      <c r="U341" s="40"/>
      <c r="V341" s="40"/>
      <c r="W341" s="40"/>
      <c r="X341" s="40"/>
      <c r="Y341" s="40"/>
      <c r="Z341" s="40"/>
    </row>
    <row r="342" s="4" customFormat="1" customHeight="1" spans="1:26">
      <c r="A342" s="8" t="s">
        <v>977</v>
      </c>
      <c r="B342" s="54"/>
      <c r="C342" s="40">
        <v>22451166</v>
      </c>
      <c r="D342" s="8" t="s">
        <v>78</v>
      </c>
      <c r="E342" s="233" t="s">
        <v>2585</v>
      </c>
      <c r="F342" s="234"/>
      <c r="G342" s="235"/>
      <c r="H342" s="40" t="s">
        <v>1946</v>
      </c>
      <c r="I342" s="40">
        <v>2025.4</v>
      </c>
      <c r="J342" s="40" t="s">
        <v>1474</v>
      </c>
      <c r="K342" s="50" t="s">
        <v>2586</v>
      </c>
      <c r="L342" s="76" t="s">
        <v>1903</v>
      </c>
      <c r="M342" s="40"/>
      <c r="N342" s="40"/>
      <c r="O342" s="40"/>
      <c r="P342" s="40"/>
      <c r="Q342" s="40"/>
      <c r="R342" s="40"/>
      <c r="S342" s="40"/>
      <c r="T342" s="40"/>
      <c r="U342" s="40"/>
      <c r="V342" s="40"/>
      <c r="W342" s="40"/>
      <c r="X342" s="40"/>
      <c r="Y342" s="40"/>
      <c r="Z342" s="40"/>
    </row>
    <row r="343" s="3" customFormat="1" customHeight="1" spans="1:26">
      <c r="A343" s="8" t="s">
        <v>979</v>
      </c>
      <c r="B343" s="54"/>
      <c r="C343" s="40">
        <v>22451261</v>
      </c>
      <c r="D343" s="8" t="s">
        <v>63</v>
      </c>
      <c r="E343" s="40"/>
      <c r="F343" s="40"/>
      <c r="G343" s="40" t="s">
        <v>2587</v>
      </c>
      <c r="H343" s="40" t="s">
        <v>1554</v>
      </c>
      <c r="I343" s="75">
        <v>45758</v>
      </c>
      <c r="J343" s="40" t="s">
        <v>2588</v>
      </c>
      <c r="K343" s="40" t="s">
        <v>2589</v>
      </c>
      <c r="L343" s="255" t="s">
        <v>2590</v>
      </c>
      <c r="M343" s="40"/>
      <c r="N343" s="40"/>
      <c r="O343" s="40"/>
      <c r="P343" s="40"/>
      <c r="Q343" s="40"/>
      <c r="R343" s="40"/>
      <c r="S343" s="40"/>
      <c r="T343" s="40"/>
      <c r="U343" s="40"/>
      <c r="V343" s="40"/>
      <c r="W343" s="40"/>
      <c r="X343" s="18"/>
      <c r="Y343" s="18"/>
      <c r="Z343" s="81"/>
    </row>
    <row r="344" s="3" customFormat="1" ht="24" customHeight="1" spans="1:26">
      <c r="A344" s="8" t="s">
        <v>996</v>
      </c>
      <c r="B344" s="56"/>
      <c r="C344" s="40">
        <v>22451035</v>
      </c>
      <c r="D344" s="8" t="s">
        <v>40</v>
      </c>
      <c r="E344" s="40"/>
      <c r="F344" s="40"/>
      <c r="G344" s="50" t="s">
        <v>2591</v>
      </c>
      <c r="H344" s="40" t="s">
        <v>2592</v>
      </c>
      <c r="I344" s="40" t="s">
        <v>2593</v>
      </c>
      <c r="J344" s="40" t="s">
        <v>1588</v>
      </c>
      <c r="K344" s="50" t="s">
        <v>2594</v>
      </c>
      <c r="L344" s="40">
        <v>1</v>
      </c>
      <c r="M344" s="8" t="s">
        <v>2595</v>
      </c>
      <c r="N344" s="8" t="s">
        <v>1430</v>
      </c>
      <c r="O344" s="8" t="s">
        <v>2596</v>
      </c>
      <c r="P344" s="8" t="s">
        <v>2597</v>
      </c>
      <c r="Q344" s="40" t="s">
        <v>2598</v>
      </c>
      <c r="R344" s="40"/>
      <c r="S344" s="40"/>
      <c r="T344" s="40"/>
      <c r="U344" s="40"/>
      <c r="V344" s="40"/>
      <c r="W344" s="40"/>
      <c r="X344" s="18" t="s">
        <v>2599</v>
      </c>
      <c r="Y344" s="81" t="s">
        <v>2600</v>
      </c>
      <c r="Z344" s="81" t="s">
        <v>996</v>
      </c>
    </row>
    <row r="345" s="3" customFormat="1" customHeight="1" spans="1:26">
      <c r="A345" s="16" t="s">
        <v>1024</v>
      </c>
      <c r="B345" s="43" t="s">
        <v>1023</v>
      </c>
      <c r="C345" s="18">
        <v>22451075</v>
      </c>
      <c r="D345" s="18" t="s">
        <v>63</v>
      </c>
      <c r="E345" s="18"/>
      <c r="F345" s="18"/>
      <c r="G345" s="18" t="s">
        <v>2601</v>
      </c>
      <c r="H345" s="18" t="s">
        <v>2602</v>
      </c>
      <c r="I345" s="18" t="s">
        <v>2603</v>
      </c>
      <c r="J345" s="18" t="s">
        <v>1427</v>
      </c>
      <c r="K345" s="18" t="s">
        <v>2604</v>
      </c>
      <c r="L345" s="118"/>
      <c r="M345" s="18"/>
      <c r="N345" s="18"/>
      <c r="O345" s="18"/>
      <c r="P345" s="18"/>
      <c r="Q345" s="18"/>
      <c r="R345" s="18"/>
      <c r="S345" s="18"/>
      <c r="T345" s="18"/>
      <c r="U345" s="18"/>
      <c r="V345" s="18"/>
      <c r="W345" s="18"/>
      <c r="X345" s="18"/>
      <c r="Y345" s="18"/>
      <c r="Z345" s="18"/>
    </row>
    <row r="346" s="3" customFormat="1" customHeight="1" spans="1:26">
      <c r="A346" s="16" t="s">
        <v>1024</v>
      </c>
      <c r="B346" s="19"/>
      <c r="C346" s="18">
        <v>22451075</v>
      </c>
      <c r="D346" s="18" t="s">
        <v>63</v>
      </c>
      <c r="E346" s="18"/>
      <c r="F346" s="18"/>
      <c r="G346" s="18" t="s">
        <v>2605</v>
      </c>
      <c r="H346" s="18" t="s">
        <v>2239</v>
      </c>
      <c r="I346" s="18"/>
      <c r="J346" s="18" t="s">
        <v>1427</v>
      </c>
      <c r="K346" s="18" t="s">
        <v>2606</v>
      </c>
      <c r="L346" s="18"/>
      <c r="M346" s="18"/>
      <c r="N346" s="18"/>
      <c r="O346" s="18"/>
      <c r="P346" s="18"/>
      <c r="Q346" s="18"/>
      <c r="R346" s="18"/>
      <c r="S346" s="18"/>
      <c r="T346" s="18"/>
      <c r="U346" s="18"/>
      <c r="V346" s="18"/>
      <c r="W346" s="18"/>
      <c r="X346" s="18"/>
      <c r="Y346" s="18"/>
      <c r="Z346" s="18"/>
    </row>
    <row r="347" s="3" customFormat="1" customHeight="1" spans="1:26">
      <c r="A347" s="16" t="s">
        <v>1034</v>
      </c>
      <c r="B347" s="19"/>
      <c r="C347" s="18">
        <v>22451263</v>
      </c>
      <c r="D347" s="18" t="s">
        <v>71</v>
      </c>
      <c r="E347" s="18"/>
      <c r="F347" s="18"/>
      <c r="G347" s="18" t="s">
        <v>1739</v>
      </c>
      <c r="H347" s="18" t="s">
        <v>1364</v>
      </c>
      <c r="I347" s="18"/>
      <c r="J347" s="18" t="s">
        <v>1427</v>
      </c>
      <c r="K347" s="18" t="s">
        <v>2607</v>
      </c>
      <c r="L347" s="18"/>
      <c r="M347" s="18"/>
      <c r="N347" s="18"/>
      <c r="O347" s="18"/>
      <c r="P347" s="18"/>
      <c r="Q347" s="18"/>
      <c r="R347" s="18"/>
      <c r="S347" s="18"/>
      <c r="T347" s="18"/>
      <c r="U347" s="18"/>
      <c r="V347" s="18"/>
      <c r="W347" s="18"/>
      <c r="X347" s="18"/>
      <c r="Y347" s="18"/>
      <c r="Z347" s="18"/>
    </row>
    <row r="348" s="3" customFormat="1" customHeight="1" spans="1:26">
      <c r="A348" s="16" t="s">
        <v>1030</v>
      </c>
      <c r="B348" s="19"/>
      <c r="C348" s="18">
        <v>22451272</v>
      </c>
      <c r="D348" s="18" t="s">
        <v>71</v>
      </c>
      <c r="E348" s="18"/>
      <c r="F348" s="18"/>
      <c r="G348" s="18" t="s">
        <v>2608</v>
      </c>
      <c r="H348" s="18" t="s">
        <v>2609</v>
      </c>
      <c r="I348" s="18"/>
      <c r="J348" s="18" t="s">
        <v>1427</v>
      </c>
      <c r="K348" s="18" t="s">
        <v>2610</v>
      </c>
      <c r="L348" s="18"/>
      <c r="M348" s="18"/>
      <c r="N348" s="18"/>
      <c r="O348" s="18"/>
      <c r="P348" s="18"/>
      <c r="Q348" s="18"/>
      <c r="R348" s="18"/>
      <c r="S348" s="18"/>
      <c r="T348" s="18"/>
      <c r="U348" s="18"/>
      <c r="V348" s="18"/>
      <c r="W348" s="18"/>
      <c r="X348" s="18"/>
      <c r="Y348" s="18"/>
      <c r="Z348" s="18"/>
    </row>
    <row r="349" s="3" customFormat="1" customHeight="1" spans="1:26">
      <c r="A349" s="16" t="s">
        <v>1052</v>
      </c>
      <c r="B349" s="19"/>
      <c r="C349" s="18">
        <v>22451237</v>
      </c>
      <c r="D349" s="18" t="s">
        <v>63</v>
      </c>
      <c r="E349" s="18"/>
      <c r="F349" s="18"/>
      <c r="G349" s="18" t="s">
        <v>2611</v>
      </c>
      <c r="H349" s="18" t="s">
        <v>2612</v>
      </c>
      <c r="I349" s="18"/>
      <c r="J349" s="18" t="s">
        <v>1427</v>
      </c>
      <c r="K349" s="18" t="s">
        <v>2613</v>
      </c>
      <c r="L349" s="18"/>
      <c r="M349" s="18" t="s">
        <v>2614</v>
      </c>
      <c r="N349" s="18" t="s">
        <v>2615</v>
      </c>
      <c r="O349" s="18" t="s">
        <v>2616</v>
      </c>
      <c r="P349" s="18" t="s">
        <v>2617</v>
      </c>
      <c r="Q349" s="18"/>
      <c r="R349" s="18"/>
      <c r="S349" s="18"/>
      <c r="T349" s="18"/>
      <c r="U349" s="18"/>
      <c r="V349" s="18"/>
      <c r="W349" s="18"/>
      <c r="X349" s="18"/>
      <c r="Y349" s="18"/>
      <c r="Z349" s="18"/>
    </row>
    <row r="350" s="3" customFormat="1" customHeight="1" spans="1:26">
      <c r="A350" s="16" t="s">
        <v>1033</v>
      </c>
      <c r="B350" s="19"/>
      <c r="C350" s="18">
        <v>22451284</v>
      </c>
      <c r="D350" s="18" t="s">
        <v>63</v>
      </c>
      <c r="E350" s="18"/>
      <c r="F350" s="18"/>
      <c r="G350" s="18" t="s">
        <v>2618</v>
      </c>
      <c r="H350" s="18" t="s">
        <v>2543</v>
      </c>
      <c r="I350" s="18" t="s">
        <v>2619</v>
      </c>
      <c r="J350" s="18" t="s">
        <v>1592</v>
      </c>
      <c r="K350" s="18" t="s">
        <v>2620</v>
      </c>
      <c r="L350" s="118" t="s">
        <v>2621</v>
      </c>
      <c r="M350" s="18"/>
      <c r="N350" s="18"/>
      <c r="O350" s="18"/>
      <c r="P350" s="18"/>
      <c r="Q350" s="18"/>
      <c r="R350" s="18"/>
      <c r="S350" s="18"/>
      <c r="T350" s="18"/>
      <c r="U350" s="18"/>
      <c r="V350" s="18"/>
      <c r="W350" s="18"/>
      <c r="X350" s="18"/>
      <c r="Y350" s="18"/>
      <c r="Z350" s="18"/>
    </row>
    <row r="351" s="3" customFormat="1" customHeight="1" spans="1:26">
      <c r="A351" s="16" t="s">
        <v>1031</v>
      </c>
      <c r="B351" s="19"/>
      <c r="C351" s="18">
        <v>22451048</v>
      </c>
      <c r="D351" s="18" t="s">
        <v>63</v>
      </c>
      <c r="E351" s="18"/>
      <c r="F351" s="18"/>
      <c r="G351" s="18" t="s">
        <v>2622</v>
      </c>
      <c r="H351" s="18" t="s">
        <v>1645</v>
      </c>
      <c r="I351" s="18" t="s">
        <v>2623</v>
      </c>
      <c r="J351" s="18" t="s">
        <v>1474</v>
      </c>
      <c r="K351" s="18" t="s">
        <v>2624</v>
      </c>
      <c r="L351" s="118"/>
      <c r="M351" s="18"/>
      <c r="N351" s="18"/>
      <c r="O351" s="18"/>
      <c r="P351" s="18"/>
      <c r="Q351" s="18"/>
      <c r="R351" s="18"/>
      <c r="S351" s="18"/>
      <c r="T351" s="18"/>
      <c r="U351" s="18"/>
      <c r="V351" s="18"/>
      <c r="W351" s="18"/>
      <c r="X351" s="18"/>
      <c r="Y351" s="18"/>
      <c r="Z351" s="18"/>
    </row>
    <row r="352" s="3" customFormat="1" customHeight="1" spans="1:26">
      <c r="A352" s="16" t="s">
        <v>1025</v>
      </c>
      <c r="B352" s="19"/>
      <c r="C352" s="236">
        <v>22451283</v>
      </c>
      <c r="D352" s="236" t="s">
        <v>63</v>
      </c>
      <c r="E352" s="236"/>
      <c r="F352" s="236"/>
      <c r="G352" s="236" t="s">
        <v>2625</v>
      </c>
      <c r="H352" s="236" t="s">
        <v>1450</v>
      </c>
      <c r="I352" s="236" t="s">
        <v>2626</v>
      </c>
      <c r="J352" s="18" t="s">
        <v>1427</v>
      </c>
      <c r="K352" s="236" t="s">
        <v>2627</v>
      </c>
      <c r="L352" s="256" t="s">
        <v>1511</v>
      </c>
      <c r="M352" s="236" t="s">
        <v>2628</v>
      </c>
      <c r="N352" s="236" t="s">
        <v>1430</v>
      </c>
      <c r="O352" s="236" t="s">
        <v>2629</v>
      </c>
      <c r="P352" s="236" t="s">
        <v>2630</v>
      </c>
      <c r="Q352" s="256" t="s">
        <v>1511</v>
      </c>
      <c r="R352" s="236"/>
      <c r="S352" s="236"/>
      <c r="T352" s="236"/>
      <c r="U352" s="236"/>
      <c r="V352" s="236"/>
      <c r="W352" s="236"/>
      <c r="X352" s="236"/>
      <c r="Y352" s="236"/>
      <c r="Z352" s="102"/>
    </row>
    <row r="353" s="9" customFormat="1" ht="12.75" customHeight="1" spans="1:26">
      <c r="A353" s="237" t="s">
        <v>1036</v>
      </c>
      <c r="B353" s="25"/>
      <c r="C353" s="238">
        <v>22451061</v>
      </c>
      <c r="D353" s="239" t="s">
        <v>71</v>
      </c>
      <c r="E353" s="238"/>
      <c r="F353" s="238"/>
      <c r="G353" s="238"/>
      <c r="H353" s="238"/>
      <c r="I353" s="238"/>
      <c r="J353" s="238"/>
      <c r="K353" s="238"/>
      <c r="L353" s="238"/>
      <c r="M353" s="238"/>
      <c r="N353" s="238"/>
      <c r="O353" s="238"/>
      <c r="P353" s="238"/>
      <c r="Q353" s="238"/>
      <c r="R353" s="266" t="s">
        <v>2631</v>
      </c>
      <c r="S353" s="266" t="s">
        <v>2632</v>
      </c>
      <c r="T353" s="238" t="s">
        <v>2633</v>
      </c>
      <c r="U353" s="266" t="s">
        <v>1461</v>
      </c>
      <c r="V353" s="266" t="s">
        <v>1036</v>
      </c>
      <c r="W353" s="238">
        <v>1</v>
      </c>
      <c r="X353" s="267"/>
      <c r="Y353" s="267"/>
      <c r="Z353" s="162"/>
    </row>
    <row r="354" s="7" customFormat="1" customHeight="1" spans="1:26">
      <c r="A354" s="105" t="s">
        <v>1107</v>
      </c>
      <c r="B354" s="52" t="s">
        <v>2634</v>
      </c>
      <c r="C354" s="36">
        <v>22451278</v>
      </c>
      <c r="D354" s="240" t="s">
        <v>63</v>
      </c>
      <c r="E354" s="40"/>
      <c r="F354" s="40"/>
      <c r="G354" s="40" t="s">
        <v>2635</v>
      </c>
      <c r="H354" s="222" t="s">
        <v>2636</v>
      </c>
      <c r="I354" s="40" t="s">
        <v>2637</v>
      </c>
      <c r="J354" s="40" t="s">
        <v>2638</v>
      </c>
      <c r="K354" s="257" t="s">
        <v>2639</v>
      </c>
      <c r="L354" s="18">
        <v>1</v>
      </c>
      <c r="M354" s="40"/>
      <c r="N354" s="40"/>
      <c r="O354" s="40"/>
      <c r="P354" s="40"/>
      <c r="Q354" s="40"/>
      <c r="R354" s="40" t="s">
        <v>2640</v>
      </c>
      <c r="S354" s="240" t="s">
        <v>2641</v>
      </c>
      <c r="T354" s="40" t="s">
        <v>2642</v>
      </c>
      <c r="U354" s="240" t="s">
        <v>1461</v>
      </c>
      <c r="V354" s="240" t="s">
        <v>2643</v>
      </c>
      <c r="W354" s="268"/>
      <c r="X354" s="18"/>
      <c r="Y354" s="18"/>
      <c r="Z354" s="81"/>
    </row>
    <row r="355" s="7" customFormat="1" customHeight="1" spans="1:26">
      <c r="A355" s="105" t="s">
        <v>1103</v>
      </c>
      <c r="B355" s="54"/>
      <c r="C355" s="36">
        <v>22451087</v>
      </c>
      <c r="D355" s="8" t="s">
        <v>78</v>
      </c>
      <c r="E355" s="40"/>
      <c r="F355" s="40"/>
      <c r="G355" s="40"/>
      <c r="H355" s="40"/>
      <c r="I355" s="40"/>
      <c r="J355" s="40"/>
      <c r="K355" s="40"/>
      <c r="L355" s="40"/>
      <c r="M355" s="8" t="s">
        <v>2644</v>
      </c>
      <c r="N355" s="8" t="s">
        <v>1430</v>
      </c>
      <c r="O355" s="40" t="s">
        <v>1890</v>
      </c>
      <c r="P355" s="8" t="s">
        <v>2645</v>
      </c>
      <c r="Q355" s="223" t="s">
        <v>2646</v>
      </c>
      <c r="R355" s="40"/>
      <c r="S355" s="40"/>
      <c r="T355" s="40"/>
      <c r="U355" s="40"/>
      <c r="V355" s="40"/>
      <c r="W355" s="40"/>
      <c r="X355" s="18"/>
      <c r="Y355" s="18"/>
      <c r="Z355" s="81"/>
    </row>
    <row r="356" s="7" customFormat="1" ht="310.8" customHeight="1" spans="1:26">
      <c r="A356" s="105" t="s">
        <v>1098</v>
      </c>
      <c r="B356" s="54"/>
      <c r="C356" s="241">
        <v>22451290</v>
      </c>
      <c r="D356" s="8" t="s">
        <v>71</v>
      </c>
      <c r="E356" s="8"/>
      <c r="F356" s="8"/>
      <c r="G356" s="242" t="s">
        <v>2647</v>
      </c>
      <c r="H356" s="15" t="s">
        <v>2648</v>
      </c>
      <c r="I356" s="15" t="s">
        <v>2649</v>
      </c>
      <c r="J356" s="15" t="s">
        <v>2455</v>
      </c>
      <c r="K356" s="15" t="s">
        <v>2650</v>
      </c>
      <c r="L356" s="258" t="s">
        <v>2308</v>
      </c>
      <c r="M356" s="8"/>
      <c r="N356" s="40"/>
      <c r="O356" s="40"/>
      <c r="P356" s="40"/>
      <c r="Q356" s="40"/>
      <c r="R356" s="40"/>
      <c r="S356" s="40"/>
      <c r="T356" s="40"/>
      <c r="U356" s="40"/>
      <c r="V356" s="40"/>
      <c r="W356" s="40"/>
      <c r="X356" s="18"/>
      <c r="Y356" s="18"/>
      <c r="Z356" s="81"/>
    </row>
    <row r="357" s="7" customFormat="1" ht="379.2" customHeight="1" spans="1:26">
      <c r="A357" s="105" t="s">
        <v>1098</v>
      </c>
      <c r="B357" s="54"/>
      <c r="C357" s="241">
        <v>22451290</v>
      </c>
      <c r="D357" s="8" t="s">
        <v>71</v>
      </c>
      <c r="E357" s="8"/>
      <c r="F357" s="8"/>
      <c r="G357" s="15" t="s">
        <v>2309</v>
      </c>
      <c r="H357" s="15" t="s">
        <v>2318</v>
      </c>
      <c r="I357" s="15" t="s">
        <v>2651</v>
      </c>
      <c r="J357" s="15" t="s">
        <v>2455</v>
      </c>
      <c r="K357" s="15" t="s">
        <v>2652</v>
      </c>
      <c r="L357" s="258" t="s">
        <v>2653</v>
      </c>
      <c r="M357" s="18"/>
      <c r="N357" s="18"/>
      <c r="O357" s="18"/>
      <c r="P357" s="18"/>
      <c r="Q357" s="18"/>
      <c r="R357" s="18"/>
      <c r="S357" s="18"/>
      <c r="T357" s="18"/>
      <c r="U357" s="18"/>
      <c r="V357" s="18"/>
      <c r="W357" s="18"/>
      <c r="X357" s="18"/>
      <c r="Y357" s="18"/>
      <c r="Z357" s="18"/>
    </row>
    <row r="358" s="7" customFormat="1" ht="48" customHeight="1" spans="1:26">
      <c r="A358" s="105" t="s">
        <v>1098</v>
      </c>
      <c r="B358" s="54"/>
      <c r="C358" s="241">
        <v>22451290</v>
      </c>
      <c r="D358" s="8" t="s">
        <v>71</v>
      </c>
      <c r="E358" s="18"/>
      <c r="F358" s="18"/>
      <c r="G358" s="18"/>
      <c r="H358" s="18"/>
      <c r="I358" s="18"/>
      <c r="J358" s="18"/>
      <c r="K358" s="18"/>
      <c r="L358" s="18"/>
      <c r="M358" s="18"/>
      <c r="N358" s="18"/>
      <c r="O358" s="18"/>
      <c r="P358" s="18"/>
      <c r="Q358" s="18"/>
      <c r="R358" s="18"/>
      <c r="S358" s="18"/>
      <c r="T358" s="18"/>
      <c r="U358" s="18"/>
      <c r="V358" s="18"/>
      <c r="W358" s="18"/>
      <c r="X358" s="18"/>
      <c r="Y358" s="15" t="s">
        <v>2654</v>
      </c>
      <c r="Z358" s="15" t="s">
        <v>2655</v>
      </c>
    </row>
    <row r="359" s="7" customFormat="1" ht="65" customHeight="1" spans="1:26">
      <c r="A359" s="105" t="s">
        <v>1120</v>
      </c>
      <c r="B359" s="54"/>
      <c r="C359" s="36">
        <v>22451105</v>
      </c>
      <c r="D359" s="243" t="s">
        <v>40</v>
      </c>
      <c r="E359" s="40"/>
      <c r="F359" s="40"/>
      <c r="G359" s="50" t="s">
        <v>2656</v>
      </c>
      <c r="H359" s="40" t="s">
        <v>2657</v>
      </c>
      <c r="I359" s="40" t="s">
        <v>2658</v>
      </c>
      <c r="J359" s="40" t="s">
        <v>1427</v>
      </c>
      <c r="K359" s="50" t="s">
        <v>2659</v>
      </c>
      <c r="L359" s="76" t="s">
        <v>1895</v>
      </c>
      <c r="M359" s="40"/>
      <c r="N359" s="40"/>
      <c r="O359" s="40"/>
      <c r="P359" s="40"/>
      <c r="Q359" s="40"/>
      <c r="R359" s="40"/>
      <c r="S359" s="40"/>
      <c r="T359" s="40"/>
      <c r="U359" s="40"/>
      <c r="V359" s="40"/>
      <c r="W359" s="40"/>
      <c r="X359" s="18"/>
      <c r="Y359" s="18"/>
      <c r="Z359" s="81"/>
    </row>
    <row r="360" s="7" customFormat="1" ht="65" customHeight="1" spans="1:26">
      <c r="A360" s="105" t="s">
        <v>1120</v>
      </c>
      <c r="B360" s="54"/>
      <c r="C360" s="36">
        <v>22451105</v>
      </c>
      <c r="D360" s="243" t="s">
        <v>40</v>
      </c>
      <c r="E360" s="18"/>
      <c r="F360" s="18"/>
      <c r="G360" s="50" t="s">
        <v>2647</v>
      </c>
      <c r="H360" s="40" t="s">
        <v>2657</v>
      </c>
      <c r="I360" s="40" t="s">
        <v>2658</v>
      </c>
      <c r="J360" s="40" t="s">
        <v>1427</v>
      </c>
      <c r="K360" s="50" t="s">
        <v>2660</v>
      </c>
      <c r="L360" s="76" t="s">
        <v>2661</v>
      </c>
      <c r="M360" s="18"/>
      <c r="N360" s="18"/>
      <c r="O360" s="18"/>
      <c r="P360" s="18"/>
      <c r="Q360" s="18"/>
      <c r="R360" s="18"/>
      <c r="S360" s="18"/>
      <c r="T360" s="18"/>
      <c r="U360" s="18"/>
      <c r="V360" s="18"/>
      <c r="W360" s="18"/>
      <c r="X360" s="18"/>
      <c r="Y360" s="18"/>
      <c r="Z360" s="18"/>
    </row>
    <row r="361" s="7" customFormat="1" ht="114" customHeight="1" spans="1:26">
      <c r="A361" s="244" t="s">
        <v>1139</v>
      </c>
      <c r="B361" s="54"/>
      <c r="C361" s="102">
        <v>22451230</v>
      </c>
      <c r="D361" s="81" t="s">
        <v>40</v>
      </c>
      <c r="E361" s="81" t="s">
        <v>458</v>
      </c>
      <c r="F361" s="81" t="s">
        <v>458</v>
      </c>
      <c r="G361" s="6" t="s">
        <v>2662</v>
      </c>
      <c r="H361" s="18" t="s">
        <v>2494</v>
      </c>
      <c r="I361" s="117">
        <v>45809</v>
      </c>
      <c r="J361" s="18" t="s">
        <v>1769</v>
      </c>
      <c r="K361" s="18" t="s">
        <v>2663</v>
      </c>
      <c r="L361" s="81" t="s">
        <v>2664</v>
      </c>
      <c r="M361" s="18"/>
      <c r="N361" s="18"/>
      <c r="O361" s="18"/>
      <c r="P361" s="18"/>
      <c r="Q361" s="18"/>
      <c r="R361" s="18"/>
      <c r="S361" s="18"/>
      <c r="T361" s="18"/>
      <c r="U361" s="18"/>
      <c r="V361" s="18"/>
      <c r="W361" s="18"/>
      <c r="X361" s="18"/>
      <c r="Y361" s="18"/>
      <c r="Z361" s="18"/>
    </row>
    <row r="362" s="7" customFormat="1" customHeight="1" spans="1:26">
      <c r="A362" s="105" t="s">
        <v>1105</v>
      </c>
      <c r="B362" s="54"/>
      <c r="C362" s="36">
        <v>22451163</v>
      </c>
      <c r="D362" s="8" t="s">
        <v>78</v>
      </c>
      <c r="E362" s="40"/>
      <c r="F362" s="40"/>
      <c r="G362" s="40" t="s">
        <v>2665</v>
      </c>
      <c r="H362" s="40" t="s">
        <v>2666</v>
      </c>
      <c r="I362" s="259">
        <v>45763</v>
      </c>
      <c r="J362" s="40" t="s">
        <v>2667</v>
      </c>
      <c r="K362" s="40" t="s">
        <v>2668</v>
      </c>
      <c r="L362" s="121" t="s">
        <v>2669</v>
      </c>
      <c r="M362" s="40"/>
      <c r="N362" s="40"/>
      <c r="O362" s="40"/>
      <c r="P362" s="40"/>
      <c r="Q362" s="40"/>
      <c r="R362" s="40"/>
      <c r="S362" s="40"/>
      <c r="T362" s="40"/>
      <c r="U362" s="40"/>
      <c r="V362" s="40"/>
      <c r="W362" s="40"/>
      <c r="X362" s="18"/>
      <c r="Y362" s="18"/>
      <c r="Z362" s="81"/>
    </row>
    <row r="363" s="7" customFormat="1" ht="64.9" customHeight="1" spans="1:26">
      <c r="A363" s="105" t="s">
        <v>1100</v>
      </c>
      <c r="B363" s="54"/>
      <c r="C363" s="36">
        <v>22451149</v>
      </c>
      <c r="D363" s="243" t="s">
        <v>40</v>
      </c>
      <c r="E363" s="18"/>
      <c r="F363" s="18"/>
      <c r="G363" s="50" t="s">
        <v>2647</v>
      </c>
      <c r="H363" s="40" t="s">
        <v>2583</v>
      </c>
      <c r="I363" s="40" t="s">
        <v>2670</v>
      </c>
      <c r="J363" s="40" t="s">
        <v>1427</v>
      </c>
      <c r="K363" s="50" t="s">
        <v>2671</v>
      </c>
      <c r="L363" s="76" t="s">
        <v>2672</v>
      </c>
      <c r="M363" s="18"/>
      <c r="N363" s="18"/>
      <c r="O363" s="18"/>
      <c r="P363" s="18"/>
      <c r="Q363" s="18"/>
      <c r="R363" s="18"/>
      <c r="S363" s="18"/>
      <c r="T363" s="18"/>
      <c r="U363" s="18"/>
      <c r="V363" s="18"/>
      <c r="W363" s="18"/>
      <c r="X363" s="18"/>
      <c r="Y363" s="18"/>
      <c r="Z363" s="18"/>
    </row>
    <row r="364" s="3" customFormat="1" customHeight="1" spans="1:26">
      <c r="A364" s="105" t="s">
        <v>1114</v>
      </c>
      <c r="B364" s="54"/>
      <c r="C364" s="36">
        <v>22451082</v>
      </c>
      <c r="D364" s="8" t="s">
        <v>63</v>
      </c>
      <c r="E364" s="40"/>
      <c r="F364" s="40"/>
      <c r="G364" s="211" t="s">
        <v>2218</v>
      </c>
      <c r="H364" s="211" t="s">
        <v>2673</v>
      </c>
      <c r="I364" s="260" t="s">
        <v>2674</v>
      </c>
      <c r="J364" s="260" t="s">
        <v>2675</v>
      </c>
      <c r="K364" s="261" t="s">
        <v>2676</v>
      </c>
      <c r="L364" s="76" t="s">
        <v>2425</v>
      </c>
      <c r="M364" s="40"/>
      <c r="N364" s="40"/>
      <c r="O364" s="40"/>
      <c r="P364" s="40"/>
      <c r="Q364" s="40"/>
      <c r="R364" s="40"/>
      <c r="S364" s="40"/>
      <c r="T364" s="40"/>
      <c r="U364" s="40"/>
      <c r="V364" s="40"/>
      <c r="W364" s="40"/>
      <c r="X364" s="18"/>
      <c r="Y364" s="18"/>
      <c r="Z364" s="81"/>
    </row>
    <row r="365" s="3" customFormat="1" ht="168" customHeight="1" spans="1:26">
      <c r="A365" s="56" t="s">
        <v>1152</v>
      </c>
      <c r="B365" s="245" t="s">
        <v>1149</v>
      </c>
      <c r="C365" s="246">
        <v>22451023</v>
      </c>
      <c r="D365" s="246" t="s">
        <v>71</v>
      </c>
      <c r="E365" s="246" t="s">
        <v>458</v>
      </c>
      <c r="F365" s="246" t="s">
        <v>458</v>
      </c>
      <c r="G365" s="247" t="s">
        <v>2677</v>
      </c>
      <c r="H365" s="246" t="s">
        <v>1591</v>
      </c>
      <c r="I365" s="246" t="s">
        <v>2678</v>
      </c>
      <c r="J365" s="246" t="s">
        <v>2021</v>
      </c>
      <c r="K365" s="247" t="s">
        <v>2679</v>
      </c>
      <c r="L365" s="262" t="s">
        <v>1491</v>
      </c>
      <c r="M365" s="246"/>
      <c r="N365" s="246"/>
      <c r="O365" s="246"/>
      <c r="P365" s="246"/>
      <c r="Q365" s="246"/>
      <c r="R365" s="246"/>
      <c r="S365" s="246"/>
      <c r="T365" s="246"/>
      <c r="U365" s="246"/>
      <c r="V365" s="246"/>
      <c r="W365" s="246"/>
      <c r="X365" s="246"/>
      <c r="Y365" s="246"/>
      <c r="Z365" s="246"/>
    </row>
    <row r="366" s="3" customFormat="1" ht="228" customHeight="1" spans="1:26">
      <c r="A366" s="56" t="s">
        <v>1169</v>
      </c>
      <c r="B366" s="245"/>
      <c r="C366" s="246">
        <v>22451074</v>
      </c>
      <c r="D366" s="246" t="s">
        <v>63</v>
      </c>
      <c r="E366" s="246" t="s">
        <v>458</v>
      </c>
      <c r="F366" s="246" t="s">
        <v>458</v>
      </c>
      <c r="G366" s="247" t="s">
        <v>2680</v>
      </c>
      <c r="H366" s="246" t="s">
        <v>2681</v>
      </c>
      <c r="I366" s="246">
        <v>2025.8</v>
      </c>
      <c r="J366" s="246" t="s">
        <v>2021</v>
      </c>
      <c r="K366" s="247" t="s">
        <v>2682</v>
      </c>
      <c r="L366" s="262" t="s">
        <v>1899</v>
      </c>
      <c r="M366" s="246"/>
      <c r="N366" s="246"/>
      <c r="O366" s="246"/>
      <c r="P366" s="246"/>
      <c r="Q366" s="246"/>
      <c r="R366" s="246"/>
      <c r="S366" s="246"/>
      <c r="T366" s="246"/>
      <c r="U366" s="246"/>
      <c r="V366" s="246"/>
      <c r="W366" s="246"/>
      <c r="X366" s="246"/>
      <c r="Y366" s="246"/>
      <c r="Z366" s="246"/>
    </row>
    <row r="367" s="3" customFormat="1" ht="120" customHeight="1" spans="1:26">
      <c r="A367" s="56" t="s">
        <v>1163</v>
      </c>
      <c r="B367" s="245"/>
      <c r="C367" s="246">
        <v>22451086</v>
      </c>
      <c r="D367" s="246" t="s">
        <v>71</v>
      </c>
      <c r="E367" s="246" t="s">
        <v>458</v>
      </c>
      <c r="F367" s="246" t="s">
        <v>458</v>
      </c>
      <c r="G367" s="247" t="s">
        <v>2683</v>
      </c>
      <c r="H367" s="246" t="s">
        <v>2684</v>
      </c>
      <c r="I367" s="246">
        <v>2025.8</v>
      </c>
      <c r="J367" s="246" t="s">
        <v>2146</v>
      </c>
      <c r="K367" s="247" t="s">
        <v>2685</v>
      </c>
      <c r="L367" s="262" t="s">
        <v>1506</v>
      </c>
      <c r="M367" s="246"/>
      <c r="N367" s="246"/>
      <c r="O367" s="246"/>
      <c r="P367" s="246"/>
      <c r="Q367" s="246"/>
      <c r="R367" s="246"/>
      <c r="S367" s="246"/>
      <c r="T367" s="246"/>
      <c r="U367" s="246"/>
      <c r="V367" s="246"/>
      <c r="W367" s="246"/>
      <c r="X367" s="246"/>
      <c r="Y367" s="246"/>
      <c r="Z367" s="246"/>
    </row>
    <row r="368" s="3" customFormat="1" ht="120" customHeight="1" spans="1:26">
      <c r="A368" s="56" t="s">
        <v>1163</v>
      </c>
      <c r="B368" s="245"/>
      <c r="C368" s="246"/>
      <c r="D368" s="246"/>
      <c r="E368" s="246"/>
      <c r="F368" s="246"/>
      <c r="G368" s="247" t="s">
        <v>2686</v>
      </c>
      <c r="H368" s="247" t="s">
        <v>2687</v>
      </c>
      <c r="I368" s="246" t="s">
        <v>2688</v>
      </c>
      <c r="J368" s="246" t="s">
        <v>2689</v>
      </c>
      <c r="K368" s="247" t="s">
        <v>2690</v>
      </c>
      <c r="L368" s="262" t="s">
        <v>2028</v>
      </c>
      <c r="M368" s="246"/>
      <c r="N368" s="246"/>
      <c r="O368" s="246"/>
      <c r="P368" s="246"/>
      <c r="Q368" s="246"/>
      <c r="R368" s="246"/>
      <c r="S368" s="246"/>
      <c r="T368" s="246"/>
      <c r="U368" s="246"/>
      <c r="V368" s="246"/>
      <c r="W368" s="246"/>
      <c r="X368" s="246"/>
      <c r="Y368" s="246"/>
      <c r="Z368" s="246"/>
    </row>
    <row r="369" s="3" customFormat="1" ht="168" customHeight="1" spans="1:26">
      <c r="A369" s="56" t="s">
        <v>1150</v>
      </c>
      <c r="B369" s="245"/>
      <c r="C369" s="246">
        <v>22451122</v>
      </c>
      <c r="D369" s="246" t="s">
        <v>71</v>
      </c>
      <c r="E369" s="246" t="s">
        <v>458</v>
      </c>
      <c r="F369" s="246" t="s">
        <v>458</v>
      </c>
      <c r="G369" s="247" t="s">
        <v>2691</v>
      </c>
      <c r="H369" s="246" t="s">
        <v>2692</v>
      </c>
      <c r="I369" s="246" t="s">
        <v>2693</v>
      </c>
      <c r="J369" s="246" t="s">
        <v>2021</v>
      </c>
      <c r="K369" s="247" t="s">
        <v>2694</v>
      </c>
      <c r="L369" s="262" t="s">
        <v>1491</v>
      </c>
      <c r="M369" s="246"/>
      <c r="N369" s="246"/>
      <c r="O369" s="246"/>
      <c r="P369" s="246"/>
      <c r="Q369" s="246"/>
      <c r="R369" s="246"/>
      <c r="S369" s="246"/>
      <c r="T369" s="246"/>
      <c r="U369" s="246"/>
      <c r="V369" s="246"/>
      <c r="W369" s="246"/>
      <c r="X369" s="246"/>
      <c r="Y369" s="246"/>
      <c r="Z369" s="246"/>
    </row>
    <row r="370" s="3" customFormat="1" ht="192" customHeight="1" spans="1:26">
      <c r="A370" s="56" t="s">
        <v>1158</v>
      </c>
      <c r="B370" s="245"/>
      <c r="C370" s="246">
        <v>22451144</v>
      </c>
      <c r="D370" s="246" t="s">
        <v>71</v>
      </c>
      <c r="E370" s="246" t="s">
        <v>458</v>
      </c>
      <c r="F370" s="246" t="s">
        <v>458</v>
      </c>
      <c r="G370" s="247" t="s">
        <v>2695</v>
      </c>
      <c r="H370" s="246" t="s">
        <v>2696</v>
      </c>
      <c r="I370" s="246" t="s">
        <v>2697</v>
      </c>
      <c r="J370" s="246" t="s">
        <v>2021</v>
      </c>
      <c r="K370" s="247" t="s">
        <v>2698</v>
      </c>
      <c r="L370" s="262" t="s">
        <v>1511</v>
      </c>
      <c r="M370" s="246"/>
      <c r="N370" s="246"/>
      <c r="O370" s="246"/>
      <c r="P370" s="246"/>
      <c r="Q370" s="246"/>
      <c r="R370" s="246"/>
      <c r="S370" s="246"/>
      <c r="T370" s="246"/>
      <c r="U370" s="246"/>
      <c r="V370" s="246"/>
      <c r="W370" s="246"/>
      <c r="X370" s="246"/>
      <c r="Y370" s="246"/>
      <c r="Z370" s="246"/>
    </row>
    <row r="371" s="3" customFormat="1" ht="144" customHeight="1" spans="1:26">
      <c r="A371" s="56" t="s">
        <v>1162</v>
      </c>
      <c r="B371" s="245"/>
      <c r="C371" s="246">
        <v>22451253</v>
      </c>
      <c r="D371" s="246" t="s">
        <v>63</v>
      </c>
      <c r="E371" s="246" t="s">
        <v>458</v>
      </c>
      <c r="F371" s="246" t="s">
        <v>458</v>
      </c>
      <c r="G371" s="247" t="s">
        <v>2699</v>
      </c>
      <c r="H371" s="246" t="s">
        <v>2700</v>
      </c>
      <c r="I371" s="246" t="s">
        <v>2701</v>
      </c>
      <c r="J371" s="246" t="s">
        <v>2021</v>
      </c>
      <c r="K371" s="247" t="s">
        <v>2702</v>
      </c>
      <c r="L371" s="262" t="s">
        <v>1466</v>
      </c>
      <c r="M371" s="246"/>
      <c r="N371" s="246"/>
      <c r="O371" s="246"/>
      <c r="P371" s="246"/>
      <c r="Q371" s="246"/>
      <c r="R371" s="246"/>
      <c r="S371" s="246"/>
      <c r="T371" s="246"/>
      <c r="U371" s="246"/>
      <c r="V371" s="246"/>
      <c r="W371" s="246"/>
      <c r="X371" s="246"/>
      <c r="Y371" s="246"/>
      <c r="Z371" s="246"/>
    </row>
    <row r="372" s="3" customFormat="1" ht="168" customHeight="1" spans="1:26">
      <c r="A372" s="56" t="s">
        <v>1155</v>
      </c>
      <c r="B372" s="245"/>
      <c r="C372" s="246">
        <v>22451296</v>
      </c>
      <c r="D372" s="246" t="s">
        <v>63</v>
      </c>
      <c r="E372" s="246" t="s">
        <v>458</v>
      </c>
      <c r="F372" s="246" t="s">
        <v>458</v>
      </c>
      <c r="G372" s="247" t="s">
        <v>2372</v>
      </c>
      <c r="H372" s="246" t="s">
        <v>2700</v>
      </c>
      <c r="I372" s="246" t="s">
        <v>2701</v>
      </c>
      <c r="J372" s="246" t="s">
        <v>2021</v>
      </c>
      <c r="K372" s="247" t="s">
        <v>2374</v>
      </c>
      <c r="L372" s="262" t="s">
        <v>1471</v>
      </c>
      <c r="M372" s="246"/>
      <c r="N372" s="246"/>
      <c r="O372" s="246"/>
      <c r="P372" s="246"/>
      <c r="Q372" s="246"/>
      <c r="R372" s="246"/>
      <c r="S372" s="246"/>
      <c r="T372" s="246"/>
      <c r="U372" s="246"/>
      <c r="V372" s="246"/>
      <c r="W372" s="246"/>
      <c r="X372" s="246"/>
      <c r="Y372" s="246"/>
      <c r="Z372" s="246"/>
    </row>
    <row r="373" s="3" customFormat="1" ht="192" customHeight="1" spans="1:26">
      <c r="A373" s="56" t="s">
        <v>1155</v>
      </c>
      <c r="B373" s="245"/>
      <c r="C373" s="246"/>
      <c r="D373" s="246"/>
      <c r="E373" s="246"/>
      <c r="F373" s="246"/>
      <c r="G373" s="247" t="s">
        <v>2703</v>
      </c>
      <c r="H373" s="246" t="s">
        <v>2692</v>
      </c>
      <c r="I373" s="246" t="s">
        <v>2693</v>
      </c>
      <c r="J373" s="246" t="s">
        <v>2021</v>
      </c>
      <c r="K373" s="247" t="s">
        <v>2704</v>
      </c>
      <c r="L373" s="247" t="s">
        <v>2705</v>
      </c>
      <c r="M373" s="246"/>
      <c r="N373" s="246"/>
      <c r="O373" s="246"/>
      <c r="P373" s="246"/>
      <c r="Q373" s="246"/>
      <c r="R373" s="246"/>
      <c r="S373" s="246"/>
      <c r="T373" s="246"/>
      <c r="U373" s="246"/>
      <c r="V373" s="246"/>
      <c r="W373" s="246"/>
      <c r="X373" s="246"/>
      <c r="Y373" s="246"/>
      <c r="Z373" s="246"/>
    </row>
    <row r="374" s="3" customFormat="1" ht="156" customHeight="1" spans="1:26">
      <c r="A374" s="56" t="s">
        <v>1179</v>
      </c>
      <c r="B374" s="245"/>
      <c r="C374" s="246">
        <v>22451322</v>
      </c>
      <c r="D374" s="246" t="s">
        <v>71</v>
      </c>
      <c r="E374" s="246" t="s">
        <v>458</v>
      </c>
      <c r="F374" s="246" t="s">
        <v>458</v>
      </c>
      <c r="G374" s="247" t="s">
        <v>2706</v>
      </c>
      <c r="H374" s="246" t="s">
        <v>1696</v>
      </c>
      <c r="I374" s="246" t="s">
        <v>2707</v>
      </c>
      <c r="J374" s="246" t="s">
        <v>2021</v>
      </c>
      <c r="K374" s="247" t="s">
        <v>2708</v>
      </c>
      <c r="L374" s="262" t="s">
        <v>1679</v>
      </c>
      <c r="M374" s="246"/>
      <c r="N374" s="246"/>
      <c r="O374" s="246"/>
      <c r="P374" s="246"/>
      <c r="Q374" s="246"/>
      <c r="R374" s="246"/>
      <c r="S374" s="246"/>
      <c r="T374" s="246"/>
      <c r="U374" s="246"/>
      <c r="V374" s="246"/>
      <c r="W374" s="246"/>
      <c r="X374" s="246"/>
      <c r="Y374" s="246"/>
      <c r="Z374" s="246"/>
    </row>
    <row r="375" s="3" customFormat="1" ht="204" customHeight="1" spans="1:26">
      <c r="A375" s="56" t="s">
        <v>1154</v>
      </c>
      <c r="B375" s="245"/>
      <c r="C375" s="246">
        <v>22451343</v>
      </c>
      <c r="D375" s="246" t="s">
        <v>71</v>
      </c>
      <c r="E375" s="246" t="s">
        <v>458</v>
      </c>
      <c r="F375" s="246" t="s">
        <v>458</v>
      </c>
      <c r="G375" s="247" t="s">
        <v>2709</v>
      </c>
      <c r="H375" s="246" t="s">
        <v>2700</v>
      </c>
      <c r="I375" s="246" t="s">
        <v>2701</v>
      </c>
      <c r="J375" s="246" t="s">
        <v>2021</v>
      </c>
      <c r="K375" s="247" t="s">
        <v>2710</v>
      </c>
      <c r="L375" s="262" t="s">
        <v>1491</v>
      </c>
      <c r="M375" s="246"/>
      <c r="N375" s="246"/>
      <c r="O375" s="246"/>
      <c r="P375" s="246"/>
      <c r="Q375" s="246"/>
      <c r="R375" s="246"/>
      <c r="S375" s="246"/>
      <c r="T375" s="246"/>
      <c r="U375" s="246"/>
      <c r="V375" s="246"/>
      <c r="W375" s="246"/>
      <c r="X375" s="246"/>
      <c r="Y375" s="246"/>
      <c r="Z375" s="246"/>
    </row>
    <row r="376" s="5" customFormat="1" ht="30" customHeight="1" spans="1:26">
      <c r="A376" s="15" t="s">
        <v>1254</v>
      </c>
      <c r="B376" s="248" t="s">
        <v>1224</v>
      </c>
      <c r="C376" s="15">
        <v>22451356</v>
      </c>
      <c r="D376" s="15" t="s">
        <v>78</v>
      </c>
      <c r="E376" s="50"/>
      <c r="F376" s="50"/>
      <c r="G376" s="50" t="s">
        <v>2711</v>
      </c>
      <c r="H376" s="50" t="s">
        <v>2097</v>
      </c>
      <c r="I376" s="50" t="s">
        <v>2712</v>
      </c>
      <c r="J376" s="50" t="s">
        <v>2713</v>
      </c>
      <c r="K376" s="15" t="s">
        <v>2714</v>
      </c>
      <c r="L376" s="50">
        <v>1</v>
      </c>
      <c r="M376" s="50"/>
      <c r="N376" s="50"/>
      <c r="O376" s="50"/>
      <c r="P376" s="50"/>
      <c r="Q376" s="50"/>
      <c r="R376" s="50"/>
      <c r="S376" s="50"/>
      <c r="T376" s="50"/>
      <c r="U376" s="15"/>
      <c r="V376" s="15"/>
      <c r="W376" s="50"/>
      <c r="X376" s="24"/>
      <c r="Y376" s="24"/>
      <c r="Z376" s="230"/>
    </row>
    <row r="377" s="5" customFormat="1" ht="30" customHeight="1" spans="1:26">
      <c r="A377" s="15" t="s">
        <v>1259</v>
      </c>
      <c r="B377" s="249"/>
      <c r="C377" s="15">
        <v>22451363</v>
      </c>
      <c r="D377" s="15" t="s">
        <v>78</v>
      </c>
      <c r="E377" s="50"/>
      <c r="F377" s="250"/>
      <c r="G377" s="50" t="s">
        <v>2715</v>
      </c>
      <c r="H377" s="50" t="s">
        <v>2716</v>
      </c>
      <c r="I377" s="263">
        <v>45911</v>
      </c>
      <c r="J377" s="50" t="s">
        <v>2717</v>
      </c>
      <c r="K377" s="50" t="s">
        <v>2718</v>
      </c>
      <c r="L377" s="264" t="s">
        <v>1965</v>
      </c>
      <c r="M377" s="50"/>
      <c r="N377" s="50"/>
      <c r="O377" s="50"/>
      <c r="P377" s="50"/>
      <c r="Q377" s="50"/>
      <c r="R377" s="50"/>
      <c r="S377" s="50"/>
      <c r="T377" s="50"/>
      <c r="U377" s="50"/>
      <c r="V377" s="50"/>
      <c r="W377" s="50"/>
      <c r="X377" s="50"/>
      <c r="Y377" s="50"/>
      <c r="Z377" s="15"/>
    </row>
    <row r="378" s="5" customFormat="1" ht="30" customHeight="1" spans="1:26">
      <c r="A378" s="15" t="s">
        <v>1234</v>
      </c>
      <c r="B378" s="249"/>
      <c r="C378" s="15">
        <v>22451355</v>
      </c>
      <c r="D378" s="15" t="s">
        <v>40</v>
      </c>
      <c r="E378" s="50"/>
      <c r="F378" s="50"/>
      <c r="G378" s="251" t="s">
        <v>2719</v>
      </c>
      <c r="H378" s="50" t="s">
        <v>2720</v>
      </c>
      <c r="I378" s="50" t="s">
        <v>2721</v>
      </c>
      <c r="J378" s="50" t="s">
        <v>1360</v>
      </c>
      <c r="K378" s="50" t="s">
        <v>2722</v>
      </c>
      <c r="L378" s="50" t="s">
        <v>2723</v>
      </c>
      <c r="M378" s="50"/>
      <c r="N378" s="50"/>
      <c r="O378" s="50"/>
      <c r="P378" s="50"/>
      <c r="Q378" s="50"/>
      <c r="R378" s="50" t="s">
        <v>2724</v>
      </c>
      <c r="S378" s="15" t="s">
        <v>2355</v>
      </c>
      <c r="T378" s="50" t="s">
        <v>1577</v>
      </c>
      <c r="U378" s="15" t="s">
        <v>2725</v>
      </c>
      <c r="V378" s="15" t="s">
        <v>2726</v>
      </c>
      <c r="W378" s="264" t="s">
        <v>2727</v>
      </c>
      <c r="X378" s="24"/>
      <c r="Y378" s="24"/>
      <c r="Z378" s="230"/>
    </row>
    <row r="379" s="5" customFormat="1" ht="30" customHeight="1" spans="1:26">
      <c r="A379" s="15" t="s">
        <v>1242</v>
      </c>
      <c r="B379" s="249"/>
      <c r="C379" s="15">
        <v>22451360</v>
      </c>
      <c r="D379" s="15" t="s">
        <v>78</v>
      </c>
      <c r="E379" s="15"/>
      <c r="F379" s="15"/>
      <c r="G379" s="50" t="s">
        <v>2728</v>
      </c>
      <c r="H379" s="50" t="s">
        <v>2235</v>
      </c>
      <c r="I379" s="50" t="s">
        <v>2729</v>
      </c>
      <c r="J379" s="50" t="s">
        <v>1455</v>
      </c>
      <c r="K379" s="50" t="s">
        <v>2730</v>
      </c>
      <c r="L379" s="50" t="s">
        <v>2731</v>
      </c>
      <c r="M379" s="50"/>
      <c r="N379" s="50"/>
      <c r="O379" s="50"/>
      <c r="P379" s="50"/>
      <c r="Q379" s="50"/>
      <c r="R379" s="50"/>
      <c r="S379" s="50"/>
      <c r="T379" s="50"/>
      <c r="U379" s="50"/>
      <c r="V379" s="50"/>
      <c r="W379" s="50"/>
      <c r="X379" s="24"/>
      <c r="Y379" s="24"/>
      <c r="Z379" s="230"/>
    </row>
    <row r="380" s="5" customFormat="1" ht="30" customHeight="1" spans="1:26">
      <c r="A380" s="15" t="s">
        <v>1262</v>
      </c>
      <c r="B380" s="249"/>
      <c r="C380" s="15">
        <v>22451349</v>
      </c>
      <c r="D380" s="15" t="s">
        <v>71</v>
      </c>
      <c r="E380" s="50"/>
      <c r="F380" s="50"/>
      <c r="G380" s="50" t="s">
        <v>2732</v>
      </c>
      <c r="H380" s="50" t="s">
        <v>2733</v>
      </c>
      <c r="I380" s="50">
        <v>45578</v>
      </c>
      <c r="J380" s="50" t="s">
        <v>1360</v>
      </c>
      <c r="K380" s="50" t="s">
        <v>2734</v>
      </c>
      <c r="L380" s="50" t="s">
        <v>2068</v>
      </c>
      <c r="M380" s="50"/>
      <c r="N380" s="50"/>
      <c r="O380" s="50"/>
      <c r="P380" s="50"/>
      <c r="Q380" s="50"/>
      <c r="R380" s="50"/>
      <c r="S380" s="50"/>
      <c r="T380" s="50"/>
      <c r="U380" s="50"/>
      <c r="V380" s="50"/>
      <c r="W380" s="50"/>
      <c r="X380" s="50"/>
      <c r="Y380" s="50"/>
      <c r="Z380" s="50"/>
    </row>
    <row r="381" s="5" customFormat="1" ht="30" customHeight="1" spans="1:26">
      <c r="A381" s="15" t="s">
        <v>1262</v>
      </c>
      <c r="B381" s="249"/>
      <c r="C381" s="15">
        <v>22451349</v>
      </c>
      <c r="D381" s="15" t="s">
        <v>71</v>
      </c>
      <c r="E381" s="50"/>
      <c r="F381" s="50"/>
      <c r="G381" s="50" t="s">
        <v>2735</v>
      </c>
      <c r="H381" s="50" t="s">
        <v>2736</v>
      </c>
      <c r="I381" s="50">
        <v>45597</v>
      </c>
      <c r="J381" s="50" t="s">
        <v>2737</v>
      </c>
      <c r="K381" s="50" t="s">
        <v>2738</v>
      </c>
      <c r="L381" s="50" t="s">
        <v>1969</v>
      </c>
      <c r="M381" s="50"/>
      <c r="N381" s="50"/>
      <c r="O381" s="50"/>
      <c r="P381" s="50"/>
      <c r="Q381" s="50"/>
      <c r="R381" s="50"/>
      <c r="S381" s="50"/>
      <c r="T381" s="50"/>
      <c r="U381" s="50"/>
      <c r="V381" s="50"/>
      <c r="W381" s="50"/>
      <c r="X381" s="50"/>
      <c r="Y381" s="50"/>
      <c r="Z381" s="50"/>
    </row>
    <row r="382" s="5" customFormat="1" ht="30" customHeight="1" spans="1:26">
      <c r="A382" s="15" t="s">
        <v>1271</v>
      </c>
      <c r="B382" s="249"/>
      <c r="C382" s="15">
        <v>22451352</v>
      </c>
      <c r="D382" s="15" t="s">
        <v>71</v>
      </c>
      <c r="E382" s="50"/>
      <c r="F382" s="50"/>
      <c r="G382" s="50" t="s">
        <v>2739</v>
      </c>
      <c r="H382" s="50" t="s">
        <v>2733</v>
      </c>
      <c r="I382" s="50">
        <v>45576</v>
      </c>
      <c r="J382" s="50" t="s">
        <v>1360</v>
      </c>
      <c r="K382" s="265" t="s">
        <v>2740</v>
      </c>
      <c r="L382" s="50" t="s">
        <v>2079</v>
      </c>
      <c r="M382" s="50"/>
      <c r="N382" s="50"/>
      <c r="O382" s="50"/>
      <c r="P382" s="50"/>
      <c r="Q382" s="50"/>
      <c r="R382" s="50"/>
      <c r="S382" s="50"/>
      <c r="T382" s="50"/>
      <c r="U382" s="50"/>
      <c r="V382" s="50"/>
      <c r="W382" s="50"/>
      <c r="X382" s="50"/>
      <c r="Y382" s="50"/>
      <c r="Z382" s="50"/>
    </row>
    <row r="383" s="5" customFormat="1" ht="30" customHeight="1" spans="1:26">
      <c r="A383" s="15" t="s">
        <v>1271</v>
      </c>
      <c r="B383" s="249"/>
      <c r="C383" s="15">
        <v>22451352</v>
      </c>
      <c r="D383" s="15" t="s">
        <v>71</v>
      </c>
      <c r="E383" s="50"/>
      <c r="F383" s="50"/>
      <c r="G383" s="50" t="s">
        <v>2741</v>
      </c>
      <c r="H383" s="50" t="s">
        <v>2742</v>
      </c>
      <c r="I383" s="50">
        <v>45423</v>
      </c>
      <c r="J383" s="50" t="s">
        <v>1360</v>
      </c>
      <c r="K383" s="265" t="s">
        <v>2743</v>
      </c>
      <c r="L383" s="50" t="s">
        <v>2661</v>
      </c>
      <c r="M383" s="50"/>
      <c r="N383" s="50"/>
      <c r="O383" s="50"/>
      <c r="P383" s="50"/>
      <c r="Q383" s="50"/>
      <c r="R383" s="50"/>
      <c r="S383" s="50"/>
      <c r="T383" s="50"/>
      <c r="U383" s="50"/>
      <c r="V383" s="50"/>
      <c r="W383" s="50"/>
      <c r="X383" s="50"/>
      <c r="Y383" s="50"/>
      <c r="Z383" s="50"/>
    </row>
    <row r="384" s="5" customFormat="1" ht="30" customHeight="1" spans="1:26">
      <c r="A384" s="15" t="s">
        <v>1279</v>
      </c>
      <c r="B384" s="249"/>
      <c r="C384" s="15">
        <v>22451383</v>
      </c>
      <c r="D384" s="15" t="s">
        <v>1280</v>
      </c>
      <c r="E384" s="50"/>
      <c r="F384" s="50"/>
      <c r="G384" s="50" t="s">
        <v>1988</v>
      </c>
      <c r="H384" s="50" t="s">
        <v>2487</v>
      </c>
      <c r="I384" s="50">
        <v>2025.8</v>
      </c>
      <c r="J384" s="50" t="s">
        <v>1544</v>
      </c>
      <c r="K384" s="50" t="s">
        <v>2744</v>
      </c>
      <c r="L384" s="50" t="s">
        <v>2745</v>
      </c>
      <c r="M384" s="50"/>
      <c r="N384" s="50"/>
      <c r="O384" s="50"/>
      <c r="P384" s="50"/>
      <c r="Q384" s="50"/>
      <c r="R384" s="50"/>
      <c r="S384" s="50"/>
      <c r="T384" s="50"/>
      <c r="U384" s="50"/>
      <c r="V384" s="50"/>
      <c r="W384" s="50"/>
      <c r="X384" s="50"/>
      <c r="Y384" s="50"/>
      <c r="Z384" s="50"/>
    </row>
    <row r="385" s="5" customFormat="1" ht="30" customHeight="1" spans="1:26">
      <c r="A385" s="15" t="s">
        <v>1276</v>
      </c>
      <c r="B385" s="249"/>
      <c r="C385" s="15">
        <v>22451365</v>
      </c>
      <c r="D385" s="15" t="s">
        <v>78</v>
      </c>
      <c r="E385" s="50"/>
      <c r="F385" s="50"/>
      <c r="G385" s="50" t="s">
        <v>2746</v>
      </c>
      <c r="H385" s="50" t="s">
        <v>2747</v>
      </c>
      <c r="I385" s="50">
        <v>45821</v>
      </c>
      <c r="J385" s="50" t="s">
        <v>1544</v>
      </c>
      <c r="K385" s="50" t="s">
        <v>2748</v>
      </c>
      <c r="L385" s="50" t="s">
        <v>2749</v>
      </c>
      <c r="M385" s="50"/>
      <c r="N385" s="50"/>
      <c r="O385" s="50"/>
      <c r="P385" s="50"/>
      <c r="Q385" s="50"/>
      <c r="R385" s="50"/>
      <c r="S385" s="50"/>
      <c r="T385" s="50"/>
      <c r="U385" s="50"/>
      <c r="V385" s="50"/>
      <c r="W385" s="50"/>
      <c r="X385" s="50"/>
      <c r="Y385" s="50"/>
      <c r="Z385" s="50"/>
    </row>
    <row r="386" s="5" customFormat="1" ht="30" customHeight="1" spans="1:26">
      <c r="A386" s="15" t="s">
        <v>1276</v>
      </c>
      <c r="B386" s="269"/>
      <c r="C386" s="15">
        <v>22451365</v>
      </c>
      <c r="D386" s="15" t="s">
        <v>78</v>
      </c>
      <c r="E386" s="50"/>
      <c r="F386" s="50"/>
      <c r="G386" s="50" t="s">
        <v>2750</v>
      </c>
      <c r="H386" s="50" t="s">
        <v>2747</v>
      </c>
      <c r="I386" s="50">
        <v>45821</v>
      </c>
      <c r="J386" s="50" t="s">
        <v>1544</v>
      </c>
      <c r="K386" s="50" t="s">
        <v>2751</v>
      </c>
      <c r="L386" s="50" t="s">
        <v>2752</v>
      </c>
      <c r="M386" s="50"/>
      <c r="N386" s="50"/>
      <c r="O386" s="50"/>
      <c r="P386" s="50"/>
      <c r="Q386" s="50"/>
      <c r="R386" s="50"/>
      <c r="S386" s="50"/>
      <c r="T386" s="50"/>
      <c r="U386" s="50"/>
      <c r="V386" s="50"/>
      <c r="W386" s="50"/>
      <c r="X386" s="50"/>
      <c r="Y386" s="50"/>
      <c r="Z386" s="50"/>
    </row>
  </sheetData>
  <mergeCells count="51">
    <mergeCell ref="A1:W1"/>
    <mergeCell ref="A2:D2"/>
    <mergeCell ref="E2:F2"/>
    <mergeCell ref="G2:L2"/>
    <mergeCell ref="M2:Q2"/>
    <mergeCell ref="R2:W2"/>
    <mergeCell ref="Y2:Z2"/>
    <mergeCell ref="E342:G342"/>
    <mergeCell ref="A62:A63"/>
    <mergeCell ref="A170:A171"/>
    <mergeCell ref="A173:A175"/>
    <mergeCell ref="A195:A196"/>
    <mergeCell ref="A201:A202"/>
    <mergeCell ref="A204:A205"/>
    <mergeCell ref="B4:B21"/>
    <mergeCell ref="B22:B44"/>
    <mergeCell ref="B45:B53"/>
    <mergeCell ref="B54:B63"/>
    <mergeCell ref="B64:B74"/>
    <mergeCell ref="B75:B80"/>
    <mergeCell ref="B81:B96"/>
    <mergeCell ref="B97:B113"/>
    <mergeCell ref="B114:B162"/>
    <mergeCell ref="B163:B169"/>
    <mergeCell ref="B170:B209"/>
    <mergeCell ref="B210:B242"/>
    <mergeCell ref="B243:B249"/>
    <mergeCell ref="B250:B280"/>
    <mergeCell ref="B281:B299"/>
    <mergeCell ref="B301:B307"/>
    <mergeCell ref="B308:B320"/>
    <mergeCell ref="B321:B338"/>
    <mergeCell ref="B339:B344"/>
    <mergeCell ref="B345:B353"/>
    <mergeCell ref="B354:B364"/>
    <mergeCell ref="B365:B375"/>
    <mergeCell ref="B376:B386"/>
    <mergeCell ref="C62:C63"/>
    <mergeCell ref="C170:C171"/>
    <mergeCell ref="C173:C175"/>
    <mergeCell ref="C195:C196"/>
    <mergeCell ref="C201:C202"/>
    <mergeCell ref="C204:C205"/>
    <mergeCell ref="D62:D63"/>
    <mergeCell ref="D170:D171"/>
    <mergeCell ref="D173:D175"/>
    <mergeCell ref="D195:D196"/>
    <mergeCell ref="D201:D202"/>
    <mergeCell ref="D204:D205"/>
    <mergeCell ref="E62:E63"/>
    <mergeCell ref="F62:F63"/>
  </mergeCells>
  <hyperlinks>
    <hyperlink ref="G216" r:id="rId1" display="De-fine: Decomposing and refining visual programs with auto-feedback"/>
    <hyperlink ref="G217" r:id="rId2" display="Fact: Teaching MLLMs with Faithful, Concise and Transferable Rationales"/>
    <hyperlink ref="G218" r:id="rId3" display="STEP: Enhancing Video-LLMs' Compositional Reasoning by Spatio-Temporal Graph-guided Self-Training"/>
    <hyperlink ref="X248" r:id="rId4" display="https://github.com/volcengine/verl/commit/00ac37fe58a839c8644d9c994bb65c89f9953a36"/>
    <hyperlink ref="X268" r:id="rId5" display="https://github.com/zjunlp/EasyEdit"/>
    <hyperlink ref="G356" r:id="rId6" display="TeamLoRA: Boosting Low-Rank Adaptation with Expert Collaboration and Competition"/>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4</vt:i4>
      </vt:variant>
    </vt:vector>
  </HeadingPairs>
  <TitlesOfParts>
    <vt:vector size="4" baseType="lpstr">
      <vt:lpstr>博士生汇总</vt:lpstr>
      <vt:lpstr>23级硕士汇总</vt:lpstr>
      <vt:lpstr>24级硕士汇总</vt:lpstr>
      <vt:lpstr>所有学生业绩明细汇总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陈颖</cp:lastModifiedBy>
  <dcterms:created xsi:type="dcterms:W3CDTF">2006-09-16T00:00:00Z</dcterms:created>
  <dcterms:modified xsi:type="dcterms:W3CDTF">2025-10-10T05:27:46Z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3FB2C56FFE544FB99D395EABB478AC6C_12</vt:lpwstr>
  </property>
  <property fmtid="{D5CDD505-2E9C-101B-9397-08002B2CF9AE}" pid="3" name="KSOProductBuildVer">
    <vt:lpwstr>2052-12.1.0.21541</vt:lpwstr>
  </property>
</Properties>
</file>