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bookViews>
  <sheets>
    <sheet name="22级硕士汇总" sheetId="1" r:id="rId1"/>
    <sheet name="23级硕士汇总" sheetId="2" r:id="rId2"/>
    <sheet name="博士生汇总" sheetId="3" r:id="rId3"/>
    <sheet name="所有学生业绩明细汇总"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<sst xmlns="http://schemas.openxmlformats.org/spreadsheetml/2006/main" count="10470" uniqueCount="3149">
  <si>
    <t>软件学院电子信息22级硕士研究生综合素质评价个人业绩汇总表及初评结果</t>
  </si>
  <si>
    <t>班级</t>
  </si>
  <si>
    <t>序号</t>
  </si>
  <si>
    <t>姓名</t>
  </si>
  <si>
    <t>学号</t>
  </si>
  <si>
    <t>专业、班级</t>
  </si>
  <si>
    <t>学术实践创新能力</t>
  </si>
  <si>
    <t>体美劳素养</t>
  </si>
  <si>
    <t>综合素质评价量化得分</t>
  </si>
  <si>
    <t>学生创新能力前40%</t>
  </si>
  <si>
    <t>体美劳素养前40%</t>
  </si>
  <si>
    <t>综合素质评价结果（总分前40%为优秀）</t>
  </si>
  <si>
    <t>优秀研究生（总分前40%）</t>
  </si>
  <si>
    <t>五好研究生（学术创新能力和体美劳素养均为前40%）</t>
  </si>
  <si>
    <t>课程成绩</t>
  </si>
  <si>
    <t xml:space="preserve">Ⅰ类论文  </t>
  </si>
  <si>
    <t xml:space="preserve">Ⅰ类论文短论文  </t>
  </si>
  <si>
    <t>Ⅱ类论文</t>
  </si>
  <si>
    <t xml:space="preserve">Ⅱ类论文短论文 </t>
  </si>
  <si>
    <t>SCI论文、中文一级期刊</t>
  </si>
  <si>
    <t>其他EI会议论文、中文核心期刊论文</t>
  </si>
  <si>
    <t xml:space="preserve">竞赛获奖 </t>
  </si>
  <si>
    <t>专利</t>
  </si>
  <si>
    <t xml:space="preserve">开源代码  </t>
  </si>
  <si>
    <t>科研项目</t>
  </si>
  <si>
    <t>体育活动（30分）</t>
  </si>
  <si>
    <t>体育比赛及活动获奖（15分）</t>
  </si>
  <si>
    <t>美育活动（20分）</t>
  </si>
  <si>
    <t>美育比赛或美育活动获奖（10分）</t>
  </si>
  <si>
    <t>劳育活动（30分）</t>
  </si>
  <si>
    <t>劳育比赛、劳育活动获奖或社会工作（15分）</t>
  </si>
  <si>
    <t>思想政治表现（优秀、合格、不合格）</t>
  </si>
  <si>
    <t>学术实践创新呢你S1</t>
  </si>
  <si>
    <t>体美劳素养S2</t>
  </si>
  <si>
    <t>总分</t>
  </si>
  <si>
    <t>电子信息2201班</t>
  </si>
  <si>
    <t>杨千</t>
  </si>
  <si>
    <t>软件工程2201班</t>
  </si>
  <si>
    <t>1[1]</t>
  </si>
  <si>
    <t>担任电子信息2201支部宣传委员【3】</t>
  </si>
  <si>
    <t>优秀</t>
  </si>
  <si>
    <t>✓</t>
  </si>
  <si>
    <t>陈友民</t>
  </si>
  <si>
    <t>电子信息2201</t>
  </si>
  <si>
    <t>臧延龙</t>
  </si>
  <si>
    <t>担任电子信息2201班班长
【6分】</t>
  </si>
  <si>
    <t>洪芷晴</t>
  </si>
  <si>
    <t xml:space="preserve">1[1] </t>
  </si>
  <si>
    <t>余俊隆</t>
  </si>
  <si>
    <t>1[2,导1];</t>
  </si>
  <si>
    <t>张权威</t>
  </si>
  <si>
    <t>2[2,1]</t>
  </si>
  <si>
    <t>副班长【2】</t>
  </si>
  <si>
    <t>高凌志</t>
  </si>
  <si>
    <t/>
  </si>
  <si>
    <t>1[1] +10</t>
  </si>
  <si>
    <t>颜聿辰</t>
  </si>
  <si>
    <t>发明专利1[2,导1]</t>
  </si>
  <si>
    <t>1. 亚运会志愿者</t>
  </si>
  <si>
    <t xml:space="preserve">1. 担任电子信息硕士生第一党支部副书记【4】
</t>
  </si>
  <si>
    <t>王耀可</t>
  </si>
  <si>
    <t>张硕</t>
  </si>
  <si>
    <t>1[3,导2]</t>
  </si>
  <si>
    <t>冯弋珂</t>
  </si>
  <si>
    <t>林杰</t>
  </si>
  <si>
    <t>无</t>
  </si>
  <si>
    <t>朱晴川</t>
  </si>
  <si>
    <t>1[2]</t>
  </si>
  <si>
    <t>1[3]</t>
  </si>
  <si>
    <t>合格</t>
  </si>
  <si>
    <t>史作成</t>
  </si>
  <si>
    <t>1、担任电子信息第一党支部支部书记 [6]</t>
  </si>
  <si>
    <t>黄京胜</t>
  </si>
  <si>
    <t>班委【1】</t>
  </si>
  <si>
    <t>崔明暄</t>
  </si>
  <si>
    <t>3 排名1/3</t>
  </si>
  <si>
    <t>鲁佳辰</t>
  </si>
  <si>
    <t>发明专利1[1]</t>
  </si>
  <si>
    <t>黄卓为</t>
  </si>
  <si>
    <t>专利[1]</t>
  </si>
  <si>
    <t>张宏伟</t>
  </si>
  <si>
    <t>徐逸凡</t>
  </si>
  <si>
    <t>刘天霁</t>
  </si>
  <si>
    <t>赵堃</t>
  </si>
  <si>
    <t>1、担任电子信息2201班实习就业委员【2】</t>
  </si>
  <si>
    <t>陈震寰</t>
  </si>
  <si>
    <t>刘文锐</t>
  </si>
  <si>
    <t>尤孚铭</t>
  </si>
  <si>
    <t>郁力之</t>
  </si>
  <si>
    <t>廖常越</t>
  </si>
  <si>
    <t>李正浩</t>
  </si>
  <si>
    <t>吴荣飞</t>
  </si>
  <si>
    <t>王存正</t>
  </si>
  <si>
    <t>吴亦初</t>
  </si>
  <si>
    <t>电子信息2202班</t>
  </si>
  <si>
    <t>叶超</t>
  </si>
  <si>
    <r>
      <t>10+10</t>
    </r>
    <r>
      <rPr>
        <sz val="10"/>
        <rFont val="宋体"/>
        <charset val="134"/>
      </rPr>
      <t>（自行开展）</t>
    </r>
  </si>
  <si>
    <r>
      <t>7.5+12</t>
    </r>
    <r>
      <rPr>
        <sz val="10"/>
        <rFont val="宋体"/>
        <charset val="134"/>
      </rPr>
      <t>（自行开展）</t>
    </r>
  </si>
  <si>
    <t>电子信息2202班纪检委员（2）</t>
  </si>
  <si>
    <t>是</t>
  </si>
  <si>
    <t>李雨恒</t>
  </si>
  <si>
    <t xml:space="preserve">发明专利（实质审查阶段）1[2]  </t>
  </si>
  <si>
    <r>
      <t>8.75+15</t>
    </r>
    <r>
      <rPr>
        <sz val="10"/>
        <rFont val="宋体"/>
        <charset val="134"/>
      </rPr>
      <t>（自行开展）</t>
    </r>
  </si>
  <si>
    <r>
      <t>30</t>
    </r>
    <r>
      <rPr>
        <sz val="10"/>
        <rFont val="宋体"/>
        <charset val="134"/>
      </rPr>
      <t>（自行开展）</t>
    </r>
  </si>
  <si>
    <t>电子信息2202班党支书（6）</t>
  </si>
  <si>
    <t>周众泽</t>
  </si>
  <si>
    <t>发明专利（实质审查阶段）1[2，导1]</t>
  </si>
  <si>
    <r>
      <t>13.75+15</t>
    </r>
    <r>
      <rPr>
        <sz val="10"/>
        <rFont val="宋体"/>
        <charset val="134"/>
      </rPr>
      <t>（自行开展）</t>
    </r>
  </si>
  <si>
    <r>
      <t>10</t>
    </r>
    <r>
      <rPr>
        <sz val="10"/>
        <rFont val="宋体"/>
        <charset val="134"/>
      </rPr>
      <t>（自行开展）</t>
    </r>
  </si>
  <si>
    <t>电子信息2202班班长（6）</t>
  </si>
  <si>
    <t>张远</t>
  </si>
  <si>
    <t>1[2,导1]</t>
  </si>
  <si>
    <t xml:space="preserve">发明专利（实质审查阶段）1[2,导1]  </t>
  </si>
  <si>
    <r>
      <t>15</t>
    </r>
    <r>
      <rPr>
        <sz val="10"/>
        <rFont val="宋体"/>
        <charset val="134"/>
      </rPr>
      <t>（自行开展）</t>
    </r>
  </si>
  <si>
    <t>电子信息2202班团支书（4）</t>
  </si>
  <si>
    <t>马嘉晨</t>
  </si>
  <si>
    <t>发明专利（实质审查阶段）1</t>
  </si>
  <si>
    <t>闻泽恺</t>
  </si>
  <si>
    <t>林陈健</t>
  </si>
  <si>
    <t>电子信息2202班文体委员（1）</t>
  </si>
  <si>
    <t>黄海龙</t>
  </si>
  <si>
    <t>胡家豪</t>
  </si>
  <si>
    <r>
      <t>7.5+15</t>
    </r>
    <r>
      <rPr>
        <sz val="10"/>
        <rFont val="宋体"/>
        <charset val="134"/>
      </rPr>
      <t>（自行开展）</t>
    </r>
  </si>
  <si>
    <t>李鑫</t>
  </si>
  <si>
    <t>杨诗杰</t>
  </si>
  <si>
    <t>杨蕾</t>
  </si>
  <si>
    <t>李拓都</t>
  </si>
  <si>
    <t>沈彦辛</t>
  </si>
  <si>
    <t>崔奥明</t>
  </si>
  <si>
    <t>章腾</t>
  </si>
  <si>
    <t>吴雨</t>
  </si>
  <si>
    <t>电子信息2202班副班长(2)</t>
  </si>
  <si>
    <t>吴高源</t>
  </si>
  <si>
    <t>薛卫东</t>
  </si>
  <si>
    <t>王孝东</t>
  </si>
  <si>
    <t>李子亘</t>
  </si>
  <si>
    <t>郑誉</t>
  </si>
  <si>
    <t>杜晨路</t>
  </si>
  <si>
    <t>陈克杰</t>
  </si>
  <si>
    <t>徐雪健</t>
  </si>
  <si>
    <t>李睿哲</t>
  </si>
  <si>
    <t>王浩宇</t>
  </si>
  <si>
    <t>王思隆</t>
  </si>
  <si>
    <t>魏铭远</t>
  </si>
  <si>
    <t>林祥鹏</t>
  </si>
  <si>
    <t>刘书伟</t>
  </si>
  <si>
    <t>电子信息2203班</t>
  </si>
  <si>
    <t>田博中</t>
  </si>
  <si>
    <t>软件工程2203班</t>
  </si>
  <si>
    <t>1[2, 导1]; 1[2]; 1[3, 导2]; 1[3]</t>
  </si>
  <si>
    <t>1[3, 导2]</t>
  </si>
  <si>
    <t>优秀研究生</t>
  </si>
  <si>
    <t>五好研究生</t>
  </si>
  <si>
    <t>王鹏</t>
  </si>
  <si>
    <t>2[2]</t>
  </si>
  <si>
    <t>1[2], 1[4, 导1]</t>
  </si>
  <si>
    <t>汪俊杰</t>
  </si>
  <si>
    <t>毛盛宇</t>
  </si>
  <si>
    <t>1[1]，1[3，导1]</t>
  </si>
  <si>
    <t>1[2], 1[3]</t>
  </si>
  <si>
    <t>发明专利1[2]，发明专利1[4,导1]</t>
  </si>
  <si>
    <t>袁瑜谦</t>
  </si>
  <si>
    <t>1[1];1[2]</t>
  </si>
  <si>
    <t>发明专利1[3,导1]</t>
  </si>
  <si>
    <t>姜博文</t>
  </si>
  <si>
    <t>3[2]</t>
  </si>
  <si>
    <t>黄志伟</t>
  </si>
  <si>
    <t>1[4, 导1]</t>
  </si>
  <si>
    <t>沈宇帆</t>
  </si>
  <si>
    <t>发明专利1[2,导1]，发明专利4[4,导1]</t>
  </si>
  <si>
    <t>陈静</t>
  </si>
  <si>
    <t>1[2]; 2[3]</t>
  </si>
  <si>
    <t>发明专利2[2, 导1]</t>
  </si>
  <si>
    <t>王潇寒</t>
  </si>
  <si>
    <t>否</t>
  </si>
  <si>
    <t>宁康杰</t>
  </si>
  <si>
    <t>郑薇</t>
  </si>
  <si>
    <t>金龙</t>
  </si>
  <si>
    <t>葛洋阳</t>
  </si>
  <si>
    <t>方泽雨</t>
  </si>
  <si>
    <t>龚嘉豪</t>
  </si>
  <si>
    <t>蔡泽永</t>
  </si>
  <si>
    <t>裴雷</t>
  </si>
  <si>
    <t>张祎琳</t>
  </si>
  <si>
    <t>杨俊尧</t>
  </si>
  <si>
    <t>莫清宇</t>
  </si>
  <si>
    <t>发明专利1</t>
  </si>
  <si>
    <t>徐伟峰</t>
  </si>
  <si>
    <t>1[3]，1[4,导1]</t>
  </si>
  <si>
    <t>赖澄宇</t>
  </si>
  <si>
    <t>徐承炀</t>
  </si>
  <si>
    <t>谢燊</t>
  </si>
  <si>
    <t>杨辰</t>
  </si>
  <si>
    <t>杨睿祈</t>
  </si>
  <si>
    <t>徐逸伦</t>
  </si>
  <si>
    <t>王海民</t>
  </si>
  <si>
    <t>杨存远</t>
  </si>
  <si>
    <t>余一诺</t>
  </si>
  <si>
    <t>闫弋</t>
  </si>
  <si>
    <t>周子杰</t>
  </si>
  <si>
    <t>赵子涵</t>
  </si>
  <si>
    <t>张海浪</t>
  </si>
  <si>
    <t>刘剑宇</t>
  </si>
  <si>
    <t>陈鹏郅</t>
  </si>
  <si>
    <t>蔡竞慧</t>
  </si>
  <si>
    <t>电子信息2204</t>
  </si>
  <si>
    <t>杨孟铎</t>
  </si>
  <si>
    <t>电子信息2204班</t>
  </si>
  <si>
    <t>2[1]</t>
  </si>
  <si>
    <t>2[1]；2[2,导1]；1[3,导1]（发明专利、均为实审中）</t>
  </si>
  <si>
    <t>王宇鑫</t>
  </si>
  <si>
    <t>6（班长）</t>
  </si>
  <si>
    <t>许正祺</t>
  </si>
  <si>
    <t>汪雨雯</t>
  </si>
  <si>
    <t>发明专利1[2，导1]（实质性审查）</t>
  </si>
  <si>
    <t>3（纪检委员）</t>
  </si>
  <si>
    <t>舒煜</t>
  </si>
  <si>
    <t>发明专利1[1]（实质性审查）</t>
  </si>
  <si>
    <t>2（副班长）</t>
  </si>
  <si>
    <t>王永祥</t>
  </si>
  <si>
    <t>3（宣传委员）</t>
  </si>
  <si>
    <t>张政</t>
  </si>
  <si>
    <t>李昊伶</t>
  </si>
  <si>
    <t>贾爱玲</t>
  </si>
  <si>
    <t>肖圳邦</t>
  </si>
  <si>
    <t>王佳</t>
  </si>
  <si>
    <t>发明专利1[4]（实质性审查）</t>
  </si>
  <si>
    <t>王小娅</t>
  </si>
  <si>
    <t>孙跃峰</t>
  </si>
  <si>
    <t>2（组织委员）</t>
  </si>
  <si>
    <t>李瑞杰</t>
  </si>
  <si>
    <t>发明专利1[1](实质性审查)</t>
  </si>
  <si>
    <t>6（党支书）</t>
  </si>
  <si>
    <t>张乐晓</t>
  </si>
  <si>
    <t>黄文涛</t>
  </si>
  <si>
    <t>胥森威</t>
  </si>
  <si>
    <t>1（实习就业委员）</t>
  </si>
  <si>
    <t>俞智超</t>
  </si>
  <si>
    <t>潘言</t>
  </si>
  <si>
    <t>2（文体委员）</t>
  </si>
  <si>
    <t>任立新</t>
  </si>
  <si>
    <t>陈克纯</t>
  </si>
  <si>
    <t>李杨</t>
  </si>
  <si>
    <t>叶贺铨</t>
  </si>
  <si>
    <t>沈力瑜</t>
  </si>
  <si>
    <t>黎佩瑜</t>
  </si>
  <si>
    <t>程心媛</t>
  </si>
  <si>
    <t>吴依寒</t>
  </si>
  <si>
    <t>徐冬晨</t>
  </si>
  <si>
    <t>李龙飞</t>
  </si>
  <si>
    <t>李国祥</t>
  </si>
  <si>
    <t>耿志高</t>
  </si>
  <si>
    <t>电子信息2205班</t>
  </si>
  <si>
    <t>陈俊凯</t>
  </si>
  <si>
    <t>2[1];</t>
  </si>
  <si>
    <t>许臻荣</t>
  </si>
  <si>
    <t>1[1];</t>
  </si>
  <si>
    <t>吴冬恩</t>
  </si>
  <si>
    <t>陈奕坤</t>
  </si>
  <si>
    <t>叶炳龙</t>
  </si>
  <si>
    <t>陆嘉炜</t>
  </si>
  <si>
    <t>周郑杰</t>
  </si>
  <si>
    <t>孙夏恩</t>
  </si>
  <si>
    <t>1[2,导1];1[4,导1];</t>
  </si>
  <si>
    <t>朱政</t>
  </si>
  <si>
    <t>2[2,导1];</t>
  </si>
  <si>
    <t>项建航</t>
  </si>
  <si>
    <t>吴佳琦</t>
  </si>
  <si>
    <t>卢鹏程</t>
  </si>
  <si>
    <t>金露</t>
  </si>
  <si>
    <t>陈依苓</t>
  </si>
  <si>
    <t>何海煜</t>
  </si>
  <si>
    <t>1[1]；1[2,导1];</t>
  </si>
  <si>
    <t>谭梓煊</t>
  </si>
  <si>
    <t>何楚琰</t>
  </si>
  <si>
    <t>赵俊博</t>
  </si>
  <si>
    <t>李凯伦</t>
  </si>
  <si>
    <t>张凌赫</t>
  </si>
  <si>
    <t>冯颖雯</t>
  </si>
  <si>
    <t>吴成朋</t>
  </si>
  <si>
    <t>刘梦豪</t>
  </si>
  <si>
    <t>韩宇轩</t>
  </si>
  <si>
    <t>张乘鸣</t>
  </si>
  <si>
    <t>吴澳林</t>
  </si>
  <si>
    <t>何畅浩</t>
  </si>
  <si>
    <t>尹逸晨</t>
  </si>
  <si>
    <t>谭博宇</t>
  </si>
  <si>
    <t>许扬</t>
  </si>
  <si>
    <t>田平安</t>
  </si>
  <si>
    <t>占羽淳</t>
  </si>
  <si>
    <t>陈亦飞</t>
  </si>
  <si>
    <t>邹卓</t>
  </si>
  <si>
    <t>电子信息2206班</t>
  </si>
  <si>
    <t>王楦烨</t>
  </si>
  <si>
    <t>1[1] 20</t>
  </si>
  <si>
    <t>发明专利1[2]、发明专利2[3,导师组1] 3 *0.5 + 3* 0.5=3</t>
  </si>
  <si>
    <t>汪帮传</t>
  </si>
  <si>
    <t>1[1] 10分
1[2] 10*0.4=4分
10+4=14分</t>
  </si>
  <si>
    <t>发明专利1[2，导1] 3分
发明专利3[4, 导1] 3*3*0.4=3.6分
3+3.6=6.6分</t>
  </si>
  <si>
    <t>于书懿</t>
  </si>
  <si>
    <t>1[3,导1]1分</t>
  </si>
  <si>
    <t>发明专利实审3[2，导1]，发明专利实审2[3，导1]
3*3 + 2*1.5 = 12</t>
  </si>
  <si>
    <t>柴欣怡</t>
  </si>
  <si>
    <t>发明专利1[2,导1]，3分</t>
  </si>
  <si>
    <t>20分</t>
  </si>
  <si>
    <t>强蕾</t>
  </si>
  <si>
    <t>发明专利1[2，导1] 5分</t>
  </si>
  <si>
    <t>李逸</t>
  </si>
  <si>
    <t>1[1] 6分</t>
  </si>
  <si>
    <t>2[2] 8分</t>
  </si>
  <si>
    <t>武昊天</t>
  </si>
  <si>
    <t>发明专利2[2，导1]，发明专利1[3，导1]
3*2+1.5=7.5分</t>
  </si>
  <si>
    <t>甘蕊</t>
  </si>
  <si>
    <t>发明专利1[1]、发明专利2[2,导1] 3 + 3 =6</t>
  </si>
  <si>
    <t>沈志强</t>
  </si>
  <si>
    <t>发明专利2[2，导1] 3分</t>
  </si>
  <si>
    <t>丁卓远</t>
  </si>
  <si>
    <t>王逸濠</t>
  </si>
  <si>
    <t>发明专利1[2，导1] 3分</t>
  </si>
  <si>
    <t>林子斌</t>
  </si>
  <si>
    <t>1[3] 2</t>
  </si>
  <si>
    <t>魏祥利</t>
  </si>
  <si>
    <t>谌惠</t>
  </si>
  <si>
    <t>姚洙轶</t>
  </si>
  <si>
    <t>发明专利1[1]，3分</t>
  </si>
  <si>
    <t>张卓凡</t>
  </si>
  <si>
    <t>吴军毅</t>
  </si>
  <si>
    <t>陈楚凡</t>
  </si>
  <si>
    <t>陈伟豪</t>
  </si>
  <si>
    <t>崔泽琛</t>
  </si>
  <si>
    <t>邓冠清</t>
  </si>
  <si>
    <t>黄建龙</t>
  </si>
  <si>
    <t>刘世龙</t>
  </si>
  <si>
    <t>鲁涛</t>
  </si>
  <si>
    <t>吕朝绪</t>
  </si>
  <si>
    <t>毛雨璐</t>
  </si>
  <si>
    <t>潘道栈</t>
  </si>
  <si>
    <t>万成全</t>
  </si>
  <si>
    <t>王一平</t>
  </si>
  <si>
    <t>薛凤泽</t>
  </si>
  <si>
    <t>杨楚瀛</t>
  </si>
  <si>
    <t>1[2] 4分
1[3] 1分</t>
  </si>
  <si>
    <t>发明专利实审2[2，导1]   2*3=6分 
  发明专利实审1[3, 导1]     发明专利实审1[4, 导1] 3*0.4=1.2分
3*0.3=0.9分</t>
  </si>
  <si>
    <t>叶旻辰</t>
  </si>
  <si>
    <t>赵康嘉</t>
  </si>
  <si>
    <t>周洁</t>
  </si>
  <si>
    <t>朱华彬</t>
  </si>
  <si>
    <t>电子信息2207班</t>
  </si>
  <si>
    <t>高云铸</t>
  </si>
  <si>
    <r>
      <rPr>
        <sz val="10"/>
        <color rgb="FF000000"/>
        <rFont val="仿宋"/>
        <charset val="134"/>
      </rPr>
      <t>电子信息</t>
    </r>
    <r>
      <rPr>
        <sz val="10"/>
        <color rgb="FF000000"/>
        <rFont val="仿宋"/>
        <charset val="134"/>
      </rPr>
      <t>2207</t>
    </r>
    <r>
      <rPr>
        <sz val="10"/>
        <color rgb="FF000000"/>
        <rFont val="仿宋"/>
        <charset val="134"/>
      </rPr>
      <t>班</t>
    </r>
  </si>
  <si>
    <t>曹越</t>
  </si>
  <si>
    <t>钟宏鸣</t>
  </si>
  <si>
    <t>周强</t>
  </si>
  <si>
    <t>林文斌</t>
  </si>
  <si>
    <t>刘海龙</t>
  </si>
  <si>
    <t>张子键</t>
  </si>
  <si>
    <t>陈嘉博</t>
  </si>
  <si>
    <t>林哲</t>
  </si>
  <si>
    <t>耿浩然</t>
  </si>
  <si>
    <t>梁冬晴</t>
  </si>
  <si>
    <t>雷鑫</t>
  </si>
  <si>
    <t>王铎</t>
  </si>
  <si>
    <t>李济帆</t>
  </si>
  <si>
    <t>陈浩华</t>
  </si>
  <si>
    <t>李嘉明</t>
  </si>
  <si>
    <t>余嘉瑜</t>
  </si>
  <si>
    <t>颜吉强</t>
  </si>
  <si>
    <t>邢凯博</t>
  </si>
  <si>
    <t>肖俊杰</t>
  </si>
  <si>
    <t>刘佳航</t>
  </si>
  <si>
    <t>李佳泽</t>
  </si>
  <si>
    <t>江浩</t>
  </si>
  <si>
    <t>段佶</t>
  </si>
  <si>
    <t>朱奕戎</t>
  </si>
  <si>
    <t>李佳蓝</t>
  </si>
  <si>
    <t>韩徐涛</t>
  </si>
  <si>
    <t>林瑞健</t>
  </si>
  <si>
    <t>邱媛媛</t>
  </si>
  <si>
    <t>曾琳</t>
  </si>
  <si>
    <t>许浩然</t>
  </si>
  <si>
    <t>马贺达</t>
  </si>
  <si>
    <t>谢立夫</t>
  </si>
  <si>
    <t>冯高翔</t>
  </si>
  <si>
    <t>李亮</t>
  </si>
  <si>
    <t>王科军</t>
  </si>
  <si>
    <t>钱佳乐</t>
  </si>
  <si>
    <t>刘亚平</t>
  </si>
  <si>
    <t>冯博印</t>
  </si>
  <si>
    <t>电子信息2208班</t>
  </si>
  <si>
    <t>杨燕婷</t>
  </si>
  <si>
    <t>1[1],1[3,导2]</t>
  </si>
  <si>
    <t>周圣喆</t>
  </si>
  <si>
    <t>1[3,导1]</t>
  </si>
  <si>
    <t>发明专利-实质审查1[2]</t>
  </si>
  <si>
    <t>杨子逸</t>
  </si>
  <si>
    <t>22251180</t>
  </si>
  <si>
    <t>1[1], 1[2], 1[3]</t>
  </si>
  <si>
    <r>
      <rPr>
        <sz val="9"/>
        <rFont val="仿宋"/>
        <charset val="134"/>
      </rPr>
      <t>发明专利-实质审查</t>
    </r>
    <r>
      <rPr>
        <sz val="10"/>
        <rFont val="Arial"/>
        <charset val="0"/>
      </rPr>
      <t>1[2]</t>
    </r>
  </si>
  <si>
    <t>王百城</t>
  </si>
  <si>
    <t>22251113</t>
  </si>
  <si>
    <t>发明专利-实质审查-2[1]</t>
  </si>
  <si>
    <t>陈瑞豪</t>
  </si>
  <si>
    <t>发明专利-实质审查1[1]</t>
  </si>
  <si>
    <t>王晨</t>
  </si>
  <si>
    <t>陈传乐</t>
  </si>
  <si>
    <t>22251128</t>
  </si>
  <si>
    <t>化子烁</t>
  </si>
  <si>
    <t>王威</t>
  </si>
  <si>
    <t>伊心静</t>
  </si>
  <si>
    <t>22251120</t>
  </si>
  <si>
    <t>李世奇</t>
  </si>
  <si>
    <t>22251059</t>
  </si>
  <si>
    <t>杨雨润</t>
  </si>
  <si>
    <t>1[2,1]</t>
  </si>
  <si>
    <t>龚之琳</t>
  </si>
  <si>
    <t>刘畅</t>
  </si>
  <si>
    <t>22201202</t>
  </si>
  <si>
    <t>谢旭林</t>
  </si>
  <si>
    <t>22251115</t>
  </si>
  <si>
    <t>陈逸天</t>
  </si>
  <si>
    <t>周于嵛</t>
  </si>
  <si>
    <t>戴宇晗</t>
  </si>
  <si>
    <t>陈博文</t>
  </si>
  <si>
    <t>韩蕾</t>
  </si>
  <si>
    <t>发明专利-实质审查-1[2]</t>
  </si>
  <si>
    <t>项锋</t>
  </si>
  <si>
    <t xml:space="preserve">发明专利-实质审查1[1] </t>
  </si>
  <si>
    <t>梁海极</t>
  </si>
  <si>
    <t>俞子轩</t>
  </si>
  <si>
    <t>李楚楠</t>
  </si>
  <si>
    <t>文世伟</t>
  </si>
  <si>
    <t>许伟鑫</t>
  </si>
  <si>
    <t>盛洪涛</t>
  </si>
  <si>
    <t>刘华安</t>
  </si>
  <si>
    <t>王天祥</t>
  </si>
  <si>
    <t>朱泽华</t>
  </si>
  <si>
    <t>成啸</t>
  </si>
  <si>
    <t>朱杭键</t>
  </si>
  <si>
    <t>陈滢西</t>
  </si>
  <si>
    <t>22251126</t>
  </si>
  <si>
    <t>潘昶达</t>
  </si>
  <si>
    <t>李蕊伶</t>
  </si>
  <si>
    <t>周杰</t>
  </si>
  <si>
    <t>22251177</t>
  </si>
  <si>
    <t>许青春</t>
  </si>
  <si>
    <t>电子信息2209班</t>
  </si>
  <si>
    <t>洪廷锋</t>
  </si>
  <si>
    <t>软件工程2209班</t>
  </si>
  <si>
    <t>1[1]+10</t>
  </si>
  <si>
    <t>发明专利实审2[2，导师一作]+6，[4,导师一作]+1.2</t>
  </si>
  <si>
    <t>学院活动+15，班级活动+15</t>
  </si>
  <si>
    <t>学院活动+10，班级地委参观+10</t>
  </si>
  <si>
    <t>志愿时长11.95小时+23.9</t>
  </si>
  <si>
    <t>党支部副书记+6</t>
  </si>
  <si>
    <t>车瑞</t>
  </si>
  <si>
    <t>1[2],1[3]
+5</t>
  </si>
  <si>
    <r>
      <rPr>
        <strike/>
        <sz val="9"/>
        <color rgb="FF000000"/>
        <rFont val="宋体"/>
        <charset val="134"/>
      </rPr>
      <t>二等奖1[2]</t>
    </r>
    <r>
      <rPr>
        <strike/>
        <sz val="9"/>
        <color rgb="FF000000"/>
        <rFont val="宋体"/>
        <charset val="134"/>
      </rPr>
      <t xml:space="preserve">
+3</t>
    </r>
  </si>
  <si>
    <t>发明专利3[2]，1[1]，1[3]
+8.7</t>
  </si>
  <si>
    <t>智慧党建+30</t>
  </si>
  <si>
    <t>担任院团委副书记（兼职）+6</t>
  </si>
  <si>
    <t>方植滨</t>
  </si>
  <si>
    <t>发明专利实审2[1,2]+4.5</t>
  </si>
  <si>
    <t>学院活动+7.5，班级活动+15</t>
  </si>
  <si>
    <t>1、担任软件工程第九党支部组织委员+4</t>
  </si>
  <si>
    <t>张艺朦</t>
  </si>
  <si>
    <t>学院活动+15，班级活动+5.6</t>
  </si>
  <si>
    <t>志愿时长6h+12</t>
  </si>
  <si>
    <t>院研会主席+6</t>
  </si>
  <si>
    <t>张忠广</t>
  </si>
  <si>
    <t>发明专利实审1[1]+3</t>
  </si>
  <si>
    <t>学院活动+11.25，班级活动+15</t>
  </si>
  <si>
    <t>徐国宁</t>
  </si>
  <si>
    <t>班级地委参观+10，学院活动+10</t>
  </si>
  <si>
    <t>志愿时长4小时+8，学院活动+22.5</t>
  </si>
  <si>
    <t>担任软件工程第九党支部纪检委员（3分)</t>
  </si>
  <si>
    <t>竺致远</t>
  </si>
  <si>
    <t>1[1]，1[4， 导1]+11</t>
  </si>
  <si>
    <t>学院活动+3.75</t>
  </si>
  <si>
    <t>班级地委参观+10</t>
  </si>
  <si>
    <t>殷小龙</t>
  </si>
  <si>
    <t>学院活动+15，班级活动+7</t>
  </si>
  <si>
    <t>王嘉恒</t>
  </si>
  <si>
    <t>发明专利实审1[2，导师一作]+3</t>
  </si>
  <si>
    <t>郭松源</t>
  </si>
  <si>
    <t>张焕庭</t>
  </si>
  <si>
    <t>发明专利1[2，导1]</t>
  </si>
  <si>
    <t>1、担任软件工程第九党支部宣传委员（3分）</t>
  </si>
  <si>
    <t>杨佳威</t>
  </si>
  <si>
    <t>发明专利实审1[1]</t>
  </si>
  <si>
    <t>史剑峰</t>
  </si>
  <si>
    <t>学院活动+11.25</t>
  </si>
  <si>
    <t>陈洁</t>
  </si>
  <si>
    <t>学院活动3.75，班级活动+7.6</t>
  </si>
  <si>
    <t>学院活动+20</t>
  </si>
  <si>
    <t>李龙</t>
  </si>
  <si>
    <t>1[3]+1</t>
  </si>
  <si>
    <t>1[2]+2</t>
  </si>
  <si>
    <t>发明专利实审1[2]+1.5</t>
  </si>
  <si>
    <t>胡俊楠</t>
  </si>
  <si>
    <t>耿堇淞</t>
  </si>
  <si>
    <t>董黄莹</t>
  </si>
  <si>
    <t>生涯委员良好+2</t>
  </si>
  <si>
    <t>吕昊</t>
  </si>
  <si>
    <t>刘九龙</t>
  </si>
  <si>
    <t>程海波</t>
  </si>
  <si>
    <t>廖茜</t>
  </si>
  <si>
    <t>刘涔宇</t>
  </si>
  <si>
    <t>易超</t>
  </si>
  <si>
    <t>刘吉鑫</t>
  </si>
  <si>
    <t>工业设计2201</t>
  </si>
  <si>
    <t>李啸龙</t>
  </si>
  <si>
    <t>工业设计工程2201班</t>
  </si>
  <si>
    <t>1[1]
1[3]</t>
  </si>
  <si>
    <t>红点4作、if7作 （去掉一位导师） UXDA6作 Kdeisgn2 戴森一作
（0.8+0.8+0.2+2+4=7.8）</t>
  </si>
  <si>
    <t>蔡雪岩</t>
  </si>
  <si>
    <t>A类三等奖1[2]-华为杯
B类一等奖1[7]-dyson
B类三等奖1[1]UXDA
B类二等奖1[3]-4C
A类三等奖1[1]-人工智能
B类三等奖1[3]-k design</t>
  </si>
  <si>
    <t xml:space="preserve">发明专利已授权1[3]-2
</t>
  </si>
  <si>
    <t>唐怡琳</t>
  </si>
  <si>
    <t>国家级三等奖1[1]</t>
  </si>
  <si>
    <t>发明专利2[2,导1]</t>
  </si>
  <si>
    <t>四等</t>
  </si>
  <si>
    <t>王心宇</t>
  </si>
  <si>
    <t>3[3]</t>
  </si>
  <si>
    <t>一等奖2[1],二等奖1[1]、B类三等kdesign[2]</t>
  </si>
  <si>
    <t>杨浩浩</t>
  </si>
  <si>
    <t>【中国研究生人工智能创新大赛-一等奖[1]】； 【中国研究生“美丽中国”创新设计大赛-一等奖[1]】； 【全国人工智能应用场景创新挑战赛-优胜奖[2]】</t>
  </si>
  <si>
    <t>程艺明</t>
  </si>
  <si>
    <t>1[2,导1]，1[3]</t>
  </si>
  <si>
    <t>【第六届华为杯校赛-C-三等奖[3]】</t>
  </si>
  <si>
    <t>张思洲</t>
  </si>
  <si>
    <t>2[2];</t>
  </si>
  <si>
    <t>第八届中国高校计算机大赛全国二等奖1[1]</t>
  </si>
  <si>
    <t>发明专利实质审查[1]</t>
  </si>
  <si>
    <t>丁诗莹</t>
  </si>
  <si>
    <t>1[2],1[3,导1]
8</t>
  </si>
  <si>
    <t>1[3,导1]1.2</t>
  </si>
  <si>
    <t>1[1]+1[3,导1]=4.2</t>
  </si>
  <si>
    <t xml:space="preserve">国家级：二等奖1[2],
校赛二等奖1[1]
=6*0.5+2=5
</t>
  </si>
  <si>
    <t>黄时超</t>
  </si>
  <si>
    <t>1[2]、1[1]</t>
  </si>
  <si>
    <t>IF[3]、红点[3]、戴森[6]、UXDA、K-design[3]</t>
  </si>
  <si>
    <t>王小东</t>
  </si>
  <si>
    <t>1篇2作（导师1作）</t>
  </si>
  <si>
    <t>汪铭彦</t>
  </si>
  <si>
    <t>李正可</t>
  </si>
  <si>
    <t>华为杯-二等奖[2]、 OPPO智能交互创新赛-三等奖[3]</t>
  </si>
  <si>
    <t>发明专利[2]</t>
  </si>
  <si>
    <t>程卓艺</t>
  </si>
  <si>
    <t>发明专利1[3，导1]</t>
  </si>
  <si>
    <t>王梓豪</t>
  </si>
  <si>
    <t>梁馨木</t>
  </si>
  <si>
    <t>二等奖1[1]</t>
  </si>
  <si>
    <t>时尚</t>
  </si>
  <si>
    <t>1[3，导2];1[3]</t>
  </si>
  <si>
    <t>三等奖1[3]
B-一等奖1[2]</t>
  </si>
  <si>
    <t>发明专利1[4]</t>
  </si>
  <si>
    <t>戚煜格</t>
  </si>
  <si>
    <t>1篇3作</t>
  </si>
  <si>
    <t>王翌诚</t>
  </si>
  <si>
    <t>发明专利授权</t>
  </si>
  <si>
    <t>张怡卿</t>
  </si>
  <si>
    <t>1篇二作</t>
  </si>
  <si>
    <t>iF Award-A-一等奖[2]；全国数字艺术设计大赛-B-三等奖[1]</t>
  </si>
  <si>
    <t>段萱</t>
  </si>
  <si>
    <t>冯源</t>
  </si>
  <si>
    <t>iF - A - 学生设计奖[1]</t>
  </si>
  <si>
    <t>董昊烨</t>
  </si>
  <si>
    <t>IF[4]、红点[2]、戴森奖[6]、KdesignB类三等[1]</t>
  </si>
  <si>
    <t>罗成</t>
  </si>
  <si>
    <t>方焱</t>
  </si>
  <si>
    <t>2[3];</t>
  </si>
  <si>
    <t>黄欧影</t>
  </si>
  <si>
    <t>第二届中国研究生“双碳”创新与创意大赛三等奖</t>
  </si>
  <si>
    <t>邵文逸</t>
  </si>
  <si>
    <t>1[3,导1];</t>
  </si>
  <si>
    <t>顾雨馨</t>
  </si>
  <si>
    <t>二等奖1[3]</t>
  </si>
  <si>
    <t>冷诗阳</t>
  </si>
  <si>
    <t>/</t>
  </si>
  <si>
    <t>安鑫</t>
  </si>
  <si>
    <t>冯博宇</t>
  </si>
  <si>
    <t>成加豪</t>
  </si>
  <si>
    <t>寿元聪</t>
  </si>
  <si>
    <t>李嘉钰</t>
  </si>
  <si>
    <t>洪子帧</t>
  </si>
  <si>
    <t>舒诗琦</t>
  </si>
  <si>
    <t>吴悉尼</t>
  </si>
  <si>
    <t>倪雪儿</t>
  </si>
  <si>
    <t>22级恒生班</t>
  </si>
  <si>
    <t>董雪梅</t>
  </si>
  <si>
    <t>软件工程恒生电子专班</t>
  </si>
  <si>
    <t>张超</t>
  </si>
  <si>
    <t>邓梁</t>
  </si>
  <si>
    <t>徐荥璟</t>
  </si>
  <si>
    <t xml:space="preserve">2
</t>
  </si>
  <si>
    <t>李天硕</t>
  </si>
  <si>
    <t>发明专利1[1];1[2];2[4]</t>
  </si>
  <si>
    <t>左海余</t>
  </si>
  <si>
    <t>发明专利1[1],1[3],1[4]</t>
  </si>
  <si>
    <t>袁麒景</t>
  </si>
  <si>
    <t>发明专利1[1];3[2]</t>
  </si>
  <si>
    <t>黄昌盛</t>
  </si>
  <si>
    <t>发明专利1[1];1[2];2[3];1[4];</t>
  </si>
  <si>
    <t>张宇</t>
  </si>
  <si>
    <t>张璞</t>
  </si>
  <si>
    <t>发明专利2[5,5]</t>
  </si>
  <si>
    <t>陈膺浩</t>
  </si>
  <si>
    <t>陈子豪</t>
  </si>
  <si>
    <t>1[2,导1];2[5,导1]</t>
  </si>
  <si>
    <t>张桓</t>
  </si>
  <si>
    <t>王童</t>
  </si>
  <si>
    <t>陈龙</t>
  </si>
  <si>
    <t>1[2,导1];1[3,导1];1[4,导1]</t>
  </si>
  <si>
    <t>刘佳豪</t>
  </si>
  <si>
    <t>梁书伟</t>
  </si>
  <si>
    <t>1[2, 导1]</t>
  </si>
  <si>
    <t>廖佐友</t>
  </si>
  <si>
    <t>汪星源</t>
  </si>
  <si>
    <t>林夏青</t>
  </si>
  <si>
    <t>李景涛</t>
  </si>
  <si>
    <t>软件学院电子信息23级硕士研究生综合素质评价个人业绩汇总表及初评结果</t>
  </si>
  <si>
    <t>政治面貌</t>
  </si>
  <si>
    <t>Ⅰ类论文</t>
  </si>
  <si>
    <t>Ⅰ类论文短论文</t>
  </si>
  <si>
    <t>Ⅱ类论文短论文</t>
  </si>
  <si>
    <t>竞赛获奖</t>
  </si>
  <si>
    <t>开源代码</t>
  </si>
  <si>
    <t>电子信息2301班</t>
  </si>
  <si>
    <t>季圣鹏</t>
  </si>
  <si>
    <t>党员</t>
  </si>
  <si>
    <t>胡英豪</t>
  </si>
  <si>
    <t>团员</t>
  </si>
  <si>
    <t>马少杰</t>
  </si>
  <si>
    <t>蒋昕怡</t>
  </si>
  <si>
    <t>黄海</t>
  </si>
  <si>
    <t>肖文懿</t>
  </si>
  <si>
    <t>张建鑫</t>
  </si>
  <si>
    <t>周扬</t>
  </si>
  <si>
    <t>周逸云</t>
  </si>
  <si>
    <t>唐艺宁</t>
  </si>
  <si>
    <t>江中华</t>
  </si>
  <si>
    <t>李坤熹</t>
  </si>
  <si>
    <t>胡华金</t>
  </si>
  <si>
    <t>王舒蕾</t>
  </si>
  <si>
    <t>郭峻豪</t>
  </si>
  <si>
    <t>王瀚霆</t>
  </si>
  <si>
    <t>闵致远</t>
  </si>
  <si>
    <t>张敏杰</t>
  </si>
  <si>
    <t>邱学思</t>
  </si>
  <si>
    <t>黄紫潍</t>
  </si>
  <si>
    <t>陈纪开</t>
  </si>
  <si>
    <t>于佳</t>
  </si>
  <si>
    <t>刘宇航</t>
  </si>
  <si>
    <t>安健翔</t>
  </si>
  <si>
    <t>祝溢泽</t>
  </si>
  <si>
    <t>吕康滔</t>
  </si>
  <si>
    <t>傅晨晗</t>
  </si>
  <si>
    <t>肖子安</t>
  </si>
  <si>
    <t>王子腾</t>
  </si>
  <si>
    <t>沈佳军</t>
  </si>
  <si>
    <t>包智健</t>
  </si>
  <si>
    <t>王永康</t>
  </si>
  <si>
    <t>王卓楠</t>
  </si>
  <si>
    <t>电子信息2302班</t>
  </si>
  <si>
    <t>罗庭辉</t>
  </si>
  <si>
    <t>22351142</t>
  </si>
  <si>
    <t>软件工程2302班</t>
  </si>
  <si>
    <t>183.466666666667</t>
  </si>
  <si>
    <t>1.软件学院篮球赛（1分）</t>
  </si>
  <si>
    <t>1.软件摄影比赛一等奖（1分）</t>
  </si>
  <si>
    <t>30（志愿时长23.5小时）</t>
  </si>
  <si>
    <t xml:space="preserve">1、研究生会部门负责人（优秀） 4分
</t>
  </si>
  <si>
    <t>唐凯</t>
  </si>
  <si>
    <t>22351016</t>
  </si>
  <si>
    <t>共青团员</t>
  </si>
  <si>
    <t>1[1];1[3,导2]</t>
  </si>
  <si>
    <t>富嘉杰</t>
  </si>
  <si>
    <t>22351066</t>
  </si>
  <si>
    <r>
      <rPr>
        <sz val="9"/>
        <rFont val="仿宋"/>
        <charset val="134"/>
      </rPr>
      <t>发明专利受理 1[5,导1]</t>
    </r>
    <r>
      <rPr>
        <sz val="9"/>
        <color indexed="10"/>
        <rFont val="仿宋"/>
        <charset val="134"/>
      </rPr>
      <t>（该阶段不加分）</t>
    </r>
  </si>
  <si>
    <t>30(羽毛球社4次+阳光夜跑5次)</t>
  </si>
  <si>
    <t>20(读书社1次+学院讲座2次[学工办职场讲座、圆桌会])</t>
  </si>
  <si>
    <t>30(志愿时长13小时+烹饪社活动2次+食堂开放日一次)</t>
  </si>
  <si>
    <t>朱婷婷</t>
  </si>
  <si>
    <t>22351288</t>
  </si>
  <si>
    <t xml:space="preserve">
20</t>
  </si>
  <si>
    <r>
      <rPr>
        <sz val="9"/>
        <rFont val="仿宋"/>
        <charset val="134"/>
      </rPr>
      <t>30</t>
    </r>
    <r>
      <rPr>
        <sz val="9"/>
        <color indexed="10"/>
        <rFont val="仿宋"/>
        <charset val="134"/>
      </rPr>
      <t>（志愿15小时）</t>
    </r>
  </si>
  <si>
    <r>
      <rPr>
        <sz val="10"/>
        <rFont val="仿宋"/>
        <charset val="134"/>
      </rPr>
      <t xml:space="preserve">1、担任街舞社宣传委员 </t>
    </r>
    <r>
      <rPr>
        <sz val="10"/>
        <color indexed="10"/>
        <rFont val="仿宋"/>
        <charset val="134"/>
      </rPr>
      <t>合格+1</t>
    </r>
  </si>
  <si>
    <t>宓禹</t>
  </si>
  <si>
    <t>22351152</t>
  </si>
  <si>
    <t>1[4,导2]</t>
  </si>
  <si>
    <t>https://github.com/ZJU-LLMs/Foundations-of-LLMs; https://github.com/ZJU-LLMs/Awesome-LoRAs; https://github.com/bigbigwatermalon/FinSQL</t>
  </si>
  <si>
    <t>王涛</t>
  </si>
  <si>
    <t>22351199</t>
  </si>
  <si>
    <t>李丰羽</t>
  </si>
  <si>
    <t>22351111</t>
  </si>
  <si>
    <r>
      <rPr>
        <sz val="9"/>
        <rFont val="仿宋"/>
        <charset val="134"/>
      </rPr>
      <t>A一等奖4[3]</t>
    </r>
    <r>
      <rPr>
        <sz val="9"/>
        <color indexed="10"/>
        <rFont val="仿宋"/>
        <charset val="134"/>
      </rPr>
      <t>（不予认定）</t>
    </r>
  </si>
  <si>
    <t>郭浩博</t>
  </si>
  <si>
    <t>22351074</t>
  </si>
  <si>
    <t>30(羽毛球社8次)</t>
  </si>
  <si>
    <t>20(合唱比赛1次+学院讲座1次[学工办职场讲座])</t>
  </si>
  <si>
    <t>30(志愿时长15小时)</t>
  </si>
  <si>
    <t>徐文溢</t>
  </si>
  <si>
    <t>22351327</t>
  </si>
  <si>
    <t>1[4,导1]</t>
  </si>
  <si>
    <t>樊怡江</t>
  </si>
  <si>
    <t>22351059</t>
  </si>
  <si>
    <t>1[3,导2];</t>
  </si>
  <si>
    <t>https://github.com/ZJU-LLMs/Foundations-of-LLMs; https://github.com/ZJU-LLMs/Awesome-LoRAs</t>
  </si>
  <si>
    <t>阮健乘</t>
  </si>
  <si>
    <t>22351160</t>
  </si>
  <si>
    <r>
      <rPr>
        <sz val="9"/>
        <rFont val="仿宋"/>
        <charset val="134"/>
      </rPr>
      <t>省三等奖1[3]</t>
    </r>
    <r>
      <rPr>
        <sz val="9"/>
        <color indexed="10"/>
        <rFont val="仿宋"/>
        <charset val="134"/>
      </rPr>
      <t>（不予认定）</t>
    </r>
  </si>
  <si>
    <t>黄成龙</t>
  </si>
  <si>
    <t>22351089</t>
  </si>
  <si>
    <t>182.8</t>
  </si>
  <si>
    <t>汪湘衡</t>
  </si>
  <si>
    <t>22351322</t>
  </si>
  <si>
    <t>蒋智捷</t>
  </si>
  <si>
    <t>22351105</t>
  </si>
  <si>
    <t>30(夜跑5,足球2,桌游2)</t>
  </si>
  <si>
    <t>20(讲座+合唱)</t>
  </si>
  <si>
    <t>13.5(多肉种植,志愿者3H)</t>
  </si>
  <si>
    <t>黄行健</t>
  </si>
  <si>
    <t>刘文豪</t>
  </si>
  <si>
    <t>发明专利实审 3分</t>
  </si>
  <si>
    <t>班长优秀6</t>
  </si>
  <si>
    <t>胡中豪</t>
  </si>
  <si>
    <t>22351087</t>
  </si>
  <si>
    <t>1 （2302班纪检委）</t>
  </si>
  <si>
    <t>谢欢</t>
  </si>
  <si>
    <t>22351230</t>
  </si>
  <si>
    <t>22.5（羽毛球1次，足球1次，街舞3次，夜跑1次</t>
  </si>
  <si>
    <t>20（班级合唱、迎新晚会礼仪、读书设活动）</t>
  </si>
  <si>
    <t>15（寒假社会实践）</t>
  </si>
  <si>
    <t>班级宣传委员、读书社干事（2）</t>
  </si>
  <si>
    <t>王子越</t>
  </si>
  <si>
    <t>22351212</t>
  </si>
  <si>
    <t>1[4，导师组成员1]</t>
  </si>
  <si>
    <t>王瑞</t>
  </si>
  <si>
    <t>22351017</t>
  </si>
  <si>
    <t>王启隆</t>
  </si>
  <si>
    <t>22351196</t>
  </si>
  <si>
    <t>1[2,1];</t>
  </si>
  <si>
    <t>徐雍钦</t>
  </si>
  <si>
    <t>22351234</t>
  </si>
  <si>
    <t>蔡梦菲</t>
  </si>
  <si>
    <t>22351029</t>
  </si>
  <si>
    <t>电子信息3202</t>
  </si>
  <si>
    <r>
      <rPr>
        <sz val="9"/>
        <rFont val="仿宋"/>
        <charset val="134"/>
      </rPr>
      <t>1、担任电子信息2302班团支书-优秀
2、担任软件工程专业硕士生第十党支部副书记-优秀；</t>
    </r>
    <r>
      <rPr>
        <sz val="9"/>
        <color indexed="10"/>
        <rFont val="仿宋"/>
        <charset val="134"/>
      </rPr>
      <t>取最高+6分</t>
    </r>
  </si>
  <si>
    <t>吴元戎</t>
  </si>
  <si>
    <t>22351222</t>
  </si>
  <si>
    <t>冯政昭</t>
  </si>
  <si>
    <t>22351064</t>
  </si>
  <si>
    <t>林涵</t>
  </si>
  <si>
    <t>22351123</t>
  </si>
  <si>
    <t>冯玥瑛</t>
  </si>
  <si>
    <t>22351063</t>
  </si>
  <si>
    <t>韩文康</t>
  </si>
  <si>
    <t>22351076</t>
  </si>
  <si>
    <t>1[3,1]</t>
  </si>
  <si>
    <t>方玉杰</t>
  </si>
  <si>
    <t>22351061</t>
  </si>
  <si>
    <t>马逸昕</t>
  </si>
  <si>
    <t>22351150</t>
  </si>
  <si>
    <t>王天行</t>
  </si>
  <si>
    <t>唐川淇</t>
  </si>
  <si>
    <t>22351183</t>
  </si>
  <si>
    <t>吕川一</t>
  </si>
  <si>
    <t>22351314</t>
  </si>
  <si>
    <t>电子信息2303班</t>
  </si>
  <si>
    <t>张锦添</t>
  </si>
  <si>
    <t>中共党员</t>
  </si>
  <si>
    <t>1[1]; 1[2]</t>
  </si>
  <si>
    <t>1、担任电子信息2303班组织委员、担任电子信息专业硕士生第十七党支部组织委员 3分</t>
  </si>
  <si>
    <t>习泽坤</t>
  </si>
  <si>
    <t>1[4,导2];</t>
  </si>
  <si>
    <t>党支部宣传委员 3分</t>
  </si>
  <si>
    <t>吴雨轩</t>
  </si>
  <si>
    <t>担任电子信息2303班班长 6分</t>
  </si>
  <si>
    <t>方润楠</t>
  </si>
  <si>
    <t>刘治强</t>
  </si>
  <si>
    <t>30，2次羽毛球6次夜跑</t>
  </si>
  <si>
    <t>20，读书社+圆桌会</t>
  </si>
  <si>
    <t>30，3次烹饪社团,4小时志愿者</t>
  </si>
  <si>
    <t>研究生会宣传部干事 3</t>
  </si>
  <si>
    <t>刘康为</t>
  </si>
  <si>
    <t>1[4,导3]</t>
  </si>
  <si>
    <t>于瀚勋</t>
  </si>
  <si>
    <t>1、担任硕士生第十七党支部副书记（支部书记由教师担任）、担任电子信息2303班学习委员、副班长 5分</t>
  </si>
  <si>
    <t>沈铭</t>
  </si>
  <si>
    <t>担任电子信息2303班就业委员 1分</t>
  </si>
  <si>
    <t>华尹</t>
  </si>
  <si>
    <t>林靖</t>
  </si>
  <si>
    <t>羽毛球 社活动
16.25
实验室组织运动
8</t>
  </si>
  <si>
    <t>读书社活动 2 次
20</t>
  </si>
  <si>
    <t>烹饪社活动 1 次
7.5 迎新志愿者 7.5h
（15）</t>
  </si>
  <si>
    <t>1.担任电子信息 2303 团支部书记 5分</t>
  </si>
  <si>
    <t>屠铭尘</t>
  </si>
  <si>
    <t>1、担任读书社宣传部部长 3分</t>
  </si>
  <si>
    <t>杨超雄</t>
  </si>
  <si>
    <t>陈杨</t>
  </si>
  <si>
    <t>三等奖1[11] 0.1分</t>
  </si>
  <si>
    <t>参加三好杯羽毛球比赛 5分</t>
  </si>
  <si>
    <t>1. 读书社 10分 2. 校歌合唱比赛 10分</t>
  </si>
  <si>
    <t>1. 篮球赛志愿者4h 8分 2. 机试志愿者9h 18分 3. 代表学院参加挑战杯省赛 15分</t>
  </si>
  <si>
    <t>1. 挑战杯省赛获奖2分 2. 担任电子信息2303班纪检委员 2分</t>
  </si>
  <si>
    <t>陈希妍</t>
  </si>
  <si>
    <t>陈益涵</t>
  </si>
  <si>
    <t>施展</t>
  </si>
  <si>
    <t>1.担任2303班宣传委员 2分
2.开展浙江大学宁波校区、浙大宁波理工学院田径运动会活动志愿者</t>
  </si>
  <si>
    <t>施妞</t>
  </si>
  <si>
    <t>李旭泓</t>
  </si>
  <si>
    <t>张魁</t>
  </si>
  <si>
    <t>张召寒</t>
  </si>
  <si>
    <t>童文源</t>
  </si>
  <si>
    <t>杨睿孜</t>
  </si>
  <si>
    <t>李浩玮</t>
  </si>
  <si>
    <t>朱则鹏</t>
  </si>
  <si>
    <t>担任软件工程2303班团支部副书记 1分</t>
  </si>
  <si>
    <t>张学桥</t>
  </si>
  <si>
    <t>群众</t>
  </si>
  <si>
    <t>余越</t>
  </si>
  <si>
    <t>王世豪</t>
  </si>
  <si>
    <t>王鑫达</t>
  </si>
  <si>
    <t>董烨</t>
  </si>
  <si>
    <t>吴勋宇</t>
  </si>
  <si>
    <t>电子信息2304班</t>
  </si>
  <si>
    <t>胡祥</t>
  </si>
  <si>
    <t>1[3,1]：3*0.5*0.1=0.15</t>
  </si>
  <si>
    <t>曹吉</t>
  </si>
  <si>
    <t>1[2,1]：10*0.4=4</t>
  </si>
  <si>
    <t>陆玲瑶</t>
  </si>
  <si>
    <t>毛博超</t>
  </si>
  <si>
    <t>1[3,导2]：20*0.4=8</t>
  </si>
  <si>
    <t>薛霄楠</t>
  </si>
  <si>
    <t>秦政瀚</t>
  </si>
  <si>
    <t>高天弘</t>
  </si>
  <si>
    <t>鲁兆成</t>
  </si>
  <si>
    <t>杨杰</t>
  </si>
  <si>
    <t>1[c等]=2</t>
  </si>
  <si>
    <t>樊书国</t>
  </si>
  <si>
    <t>夏佳斌</t>
  </si>
  <si>
    <t>李昶昊</t>
  </si>
  <si>
    <t>廖超</t>
  </si>
  <si>
    <t>贺达</t>
  </si>
  <si>
    <t>曾倩</t>
  </si>
  <si>
    <t>苏宇豪</t>
  </si>
  <si>
    <t>共产党员</t>
  </si>
  <si>
    <t>李弘辰</t>
  </si>
  <si>
    <t>侯富中</t>
  </si>
  <si>
    <t>沈智康</t>
  </si>
  <si>
    <t>余清扬</t>
  </si>
  <si>
    <t>王晓语</t>
  </si>
  <si>
    <t>蔡启航</t>
  </si>
  <si>
    <t>罗浩铭</t>
  </si>
  <si>
    <t>1[2,1] ：10*0.4=4</t>
  </si>
  <si>
    <t>何厚锋</t>
  </si>
  <si>
    <t>马逸韬</t>
  </si>
  <si>
    <t>胡孟</t>
  </si>
  <si>
    <t>孙煜宁</t>
  </si>
  <si>
    <t>电子信息2305班</t>
  </si>
  <si>
    <t>肖腾涛</t>
  </si>
  <si>
    <t>二等奖 1/3</t>
  </si>
  <si>
    <t>担任电子信息2305班宣传委员（2）</t>
  </si>
  <si>
    <t>庞倩倩</t>
  </si>
  <si>
    <r>
      <rPr>
        <sz val="10"/>
        <color rgb="FF000000"/>
        <rFont val="宋体"/>
        <charset val="134"/>
      </rPr>
      <t>1、担任第十二党支部支委（4）；</t>
    </r>
    <r>
      <rPr>
        <sz val="12"/>
        <color rgb="FF000000"/>
        <rFont val="等线"/>
        <charset val="134"/>
      </rPr>
      <t xml:space="preserve">
</t>
    </r>
    <r>
      <rPr>
        <sz val="10"/>
        <color rgb="FF000000"/>
        <rFont val="宋体"/>
        <charset val="134"/>
      </rPr>
      <t>2、开展志愿者活动（14.8h）</t>
    </r>
  </si>
  <si>
    <t>张驰</t>
  </si>
  <si>
    <t>1、担任电子信息2305团支部书记（5）2、参加寒假社会实践</t>
  </si>
  <si>
    <t>叶诗洋</t>
  </si>
  <si>
    <t>羽毛球社副社长(2)</t>
  </si>
  <si>
    <t>黄凌云</t>
  </si>
  <si>
    <t>街舞社社长-优秀（5）</t>
  </si>
  <si>
    <t>陈卓越</t>
  </si>
  <si>
    <t>刘顺</t>
  </si>
  <si>
    <t>刘子豪</t>
  </si>
  <si>
    <t>1、担任第十二党支部副书记（5）
2、担任电子信息2305班团支部副书记 3、第17届电子信息年会志愿服务（15h）4、浙江大学软件学院“Miracle Dreamer”杯篮球赛（4.4h）5、全国高校学生党支部书记党纪学习教育专题网络培训班</t>
  </si>
  <si>
    <t>杨牧宇</t>
  </si>
  <si>
    <t>王振宇</t>
  </si>
  <si>
    <t>读书社社长——优秀（5）</t>
  </si>
  <si>
    <t>赵敬轩</t>
  </si>
  <si>
    <t>担任电子信息2305班组织委员（2）第17届电子信息年会志愿服务（15h）</t>
  </si>
  <si>
    <t>唐玥</t>
  </si>
  <si>
    <t>第17届电子信息年会志愿服务（15h）</t>
  </si>
  <si>
    <t>吴苏湘</t>
  </si>
  <si>
    <t>李诗宇</t>
  </si>
  <si>
    <t>1.人工智能科普讲座志愿活动(5h)；  2.聚贤社区五水共治志愿服务(3h)</t>
  </si>
  <si>
    <t>汪富慧</t>
  </si>
  <si>
    <t>开展志愿者活动（6h)</t>
  </si>
  <si>
    <t>许一多</t>
  </si>
  <si>
    <t>王唯实</t>
  </si>
  <si>
    <t>聚贤社区亲子运动会志愿服务（4h）</t>
  </si>
  <si>
    <t>童闯</t>
  </si>
  <si>
    <t>担任电子信息2305班实习就业委员（1）</t>
  </si>
  <si>
    <t>吴柯磊</t>
  </si>
  <si>
    <t>参与国家级重点科研项目（2）</t>
  </si>
  <si>
    <t>1、担任第十二党支部支委（3）</t>
  </si>
  <si>
    <t>舒锦松</t>
  </si>
  <si>
    <t>担任电子信息2305班纪律委员（2）</t>
  </si>
  <si>
    <t>高康悦</t>
  </si>
  <si>
    <t>担任2305班班长（5）</t>
  </si>
  <si>
    <t>王兴浩</t>
  </si>
  <si>
    <t>张艺伟</t>
  </si>
  <si>
    <t>开展志愿者活动（6.17h)</t>
  </si>
  <si>
    <t>黄宇航</t>
  </si>
  <si>
    <t>孙德乐</t>
  </si>
  <si>
    <t>徐启航</t>
  </si>
  <si>
    <t>宋承昕</t>
  </si>
  <si>
    <t>谢浩阳</t>
  </si>
  <si>
    <t>朱天泽</t>
  </si>
  <si>
    <t>甄默涵</t>
  </si>
  <si>
    <t>虞博文</t>
  </si>
  <si>
    <t>张伟星</t>
  </si>
  <si>
    <t>熊嘉瑜</t>
  </si>
  <si>
    <t>电子信息2306班</t>
  </si>
  <si>
    <t>茅葭奕</t>
  </si>
  <si>
    <t>鲁兴</t>
  </si>
  <si>
    <t>郭宗豪</t>
  </si>
  <si>
    <t>高鹏</t>
  </si>
  <si>
    <t>张联成</t>
  </si>
  <si>
    <t>李欢</t>
  </si>
  <si>
    <t>赵裕铠</t>
  </si>
  <si>
    <t>曹天红</t>
  </si>
  <si>
    <t>程梓芸</t>
  </si>
  <si>
    <t>王洁</t>
  </si>
  <si>
    <t>金宣丞</t>
  </si>
  <si>
    <t>张晓婷</t>
  </si>
  <si>
    <t>倪佳龙</t>
  </si>
  <si>
    <t>叶力凯</t>
  </si>
  <si>
    <t>段苗</t>
  </si>
  <si>
    <t>中共预备党员</t>
  </si>
  <si>
    <t>杨剑</t>
  </si>
  <si>
    <t>黄哲</t>
  </si>
  <si>
    <t>刘培正</t>
  </si>
  <si>
    <t>邓乐</t>
  </si>
  <si>
    <t>蒋廷恺</t>
  </si>
  <si>
    <t>陈啸</t>
  </si>
  <si>
    <t>申明</t>
  </si>
  <si>
    <t>黄岳峰</t>
  </si>
  <si>
    <t>何柯阳</t>
  </si>
  <si>
    <t>宋文宇</t>
  </si>
  <si>
    <t>潘鹏州</t>
  </si>
  <si>
    <t>张嘉璿</t>
  </si>
  <si>
    <t>李裕峰</t>
  </si>
  <si>
    <t>吕鉴冰</t>
  </si>
  <si>
    <t>电子信息2307班</t>
  </si>
  <si>
    <t>1</t>
  </si>
  <si>
    <t>刘美林</t>
  </si>
  <si>
    <t>22351128</t>
  </si>
  <si>
    <t>1[3,导1];（b2-4）</t>
  </si>
  <si>
    <t>2</t>
  </si>
  <si>
    <t>张高榕</t>
  </si>
  <si>
    <t>22351258</t>
  </si>
  <si>
    <t>软件工程2307班</t>
  </si>
  <si>
    <t>发明专利1[4]（1.5）</t>
  </si>
  <si>
    <t>3</t>
  </si>
  <si>
    <t>吴孜璇</t>
  </si>
  <si>
    <t>22351224</t>
  </si>
  <si>
    <t>发明专利1[5](1)</t>
  </si>
  <si>
    <t>4</t>
  </si>
  <si>
    <t>冯雨森</t>
  </si>
  <si>
    <t>22351062</t>
  </si>
  <si>
    <t>5</t>
  </si>
  <si>
    <t>张余程</t>
  </si>
  <si>
    <t>22351270</t>
  </si>
  <si>
    <t>6</t>
  </si>
  <si>
    <t>梁月冰</t>
  </si>
  <si>
    <t>22351122</t>
  </si>
  <si>
    <t>7</t>
  </si>
  <si>
    <t>常亚辰</t>
  </si>
  <si>
    <t>22351035</t>
  </si>
  <si>
    <t>8</t>
  </si>
  <si>
    <t>杨灏哲</t>
  </si>
  <si>
    <t>22351240</t>
  </si>
  <si>
    <t>9</t>
  </si>
  <si>
    <t>沈根行</t>
  </si>
  <si>
    <t>22351162</t>
  </si>
  <si>
    <t>10</t>
  </si>
  <si>
    <t>章超</t>
  </si>
  <si>
    <t>22351272</t>
  </si>
  <si>
    <t>11</t>
  </si>
  <si>
    <t>金叶晨</t>
  </si>
  <si>
    <t>22351107</t>
  </si>
  <si>
    <r>
      <rPr>
        <sz val="9"/>
        <color rgb="FF000000"/>
        <rFont val="仿宋"/>
        <charset val="134"/>
      </rPr>
      <t>软件工程</t>
    </r>
    <r>
      <rPr>
        <sz val="11"/>
        <color indexed="8"/>
        <rFont val="等线"/>
        <charset val="134"/>
      </rPr>
      <t>2307</t>
    </r>
    <r>
      <rPr>
        <sz val="10"/>
        <color rgb="FF000000"/>
        <rFont val="宋体"/>
        <charset val="134"/>
      </rPr>
      <t>班</t>
    </r>
  </si>
  <si>
    <t>1[2,导1](workshop-3)</t>
  </si>
  <si>
    <t>12</t>
  </si>
  <si>
    <t>汤煜</t>
  </si>
  <si>
    <t>22351182</t>
  </si>
  <si>
    <t>电子信息 2307班</t>
  </si>
  <si>
    <t>13</t>
  </si>
  <si>
    <t>朱烜辰</t>
  </si>
  <si>
    <t>22351289</t>
  </si>
  <si>
    <t>14</t>
  </si>
  <si>
    <t>袁毅</t>
  </si>
  <si>
    <t>22351254</t>
  </si>
  <si>
    <t>15</t>
  </si>
  <si>
    <t>吴维峰</t>
  </si>
  <si>
    <t>22351218</t>
  </si>
  <si>
    <t>16</t>
  </si>
  <si>
    <t>潘淼</t>
  </si>
  <si>
    <t>22351015</t>
  </si>
  <si>
    <t>17</t>
  </si>
  <si>
    <t>肖潇</t>
  </si>
  <si>
    <t>22351228</t>
  </si>
  <si>
    <t>软件工程2307</t>
  </si>
  <si>
    <t>18</t>
  </si>
  <si>
    <t>滕福</t>
  </si>
  <si>
    <t>22351186</t>
  </si>
  <si>
    <t>19</t>
  </si>
  <si>
    <t>蒋涛</t>
  </si>
  <si>
    <t>22351103</t>
  </si>
  <si>
    <t>20</t>
  </si>
  <si>
    <t>陈冰萸</t>
  </si>
  <si>
    <t>22351036</t>
  </si>
  <si>
    <t>21</t>
  </si>
  <si>
    <t>陈艺静</t>
  </si>
  <si>
    <t>22351045</t>
  </si>
  <si>
    <t>22</t>
  </si>
  <si>
    <t>胡泽昊</t>
  </si>
  <si>
    <t>22351086</t>
  </si>
  <si>
    <t>23</t>
  </si>
  <si>
    <t>钱博豪</t>
  </si>
  <si>
    <t>22351157</t>
  </si>
  <si>
    <t>1[1]（workshop-3）;</t>
  </si>
  <si>
    <t>24</t>
  </si>
  <si>
    <t>孙志超</t>
  </si>
  <si>
    <t>22351181</t>
  </si>
  <si>
    <t>25</t>
  </si>
  <si>
    <t>江新宇</t>
  </si>
  <si>
    <t>22351100</t>
  </si>
  <si>
    <t>软件工程2308班</t>
  </si>
  <si>
    <t>26</t>
  </si>
  <si>
    <t>赵宇</t>
  </si>
  <si>
    <t>22351277</t>
  </si>
  <si>
    <t>电子信息2307</t>
  </si>
  <si>
    <t>27</t>
  </si>
  <si>
    <t>郭厚孝</t>
  </si>
  <si>
    <t>22351075</t>
  </si>
  <si>
    <t>28</t>
  </si>
  <si>
    <t>翁晨天</t>
  </si>
  <si>
    <t>22351214</t>
  </si>
  <si>
    <t>29</t>
  </si>
  <si>
    <t>刘彦铭</t>
  </si>
  <si>
    <t>22351132</t>
  </si>
  <si>
    <t>1[1](20)</t>
  </si>
  <si>
    <t>1[1](6)</t>
  </si>
  <si>
    <t>30</t>
  </si>
  <si>
    <t>吴一凡</t>
  </si>
  <si>
    <t>22351220</t>
  </si>
  <si>
    <t>31</t>
  </si>
  <si>
    <t>管江涛</t>
  </si>
  <si>
    <t>22351072</t>
  </si>
  <si>
    <t>32</t>
  </si>
  <si>
    <t>李凌浩</t>
  </si>
  <si>
    <t>22351114</t>
  </si>
  <si>
    <t>33</t>
  </si>
  <si>
    <t>田旭泽</t>
  </si>
  <si>
    <t>22351187</t>
  </si>
  <si>
    <t>34</t>
  </si>
  <si>
    <t>韦洋洋</t>
  </si>
  <si>
    <t>22351213</t>
  </si>
  <si>
    <t>35</t>
  </si>
  <si>
    <t>史明祥</t>
  </si>
  <si>
    <t>22351171</t>
  </si>
  <si>
    <r>
      <rPr>
        <sz val="9"/>
        <color rgb="FF000000"/>
        <rFont val="仿宋"/>
        <charset val="134"/>
      </rPr>
      <t>电子信息</t>
    </r>
    <r>
      <rPr>
        <sz val="11"/>
        <color indexed="8"/>
        <rFont val="等线"/>
        <charset val="134"/>
      </rPr>
      <t>2307</t>
    </r>
    <r>
      <rPr>
        <sz val="10"/>
        <color rgb="FF000000"/>
        <rFont val="宋体"/>
        <charset val="134"/>
      </rPr>
      <t>班</t>
    </r>
  </si>
  <si>
    <t>36</t>
  </si>
  <si>
    <t>王钟逸</t>
  </si>
  <si>
    <t>22351209</t>
  </si>
  <si>
    <t>电子信息2308班</t>
  </si>
  <si>
    <t>李玥颖</t>
  </si>
  <si>
    <t>陈洁怡</t>
  </si>
  <si>
    <t>范逢霄</t>
  </si>
  <si>
    <t>积极分子</t>
  </si>
  <si>
    <t>王子晴</t>
  </si>
  <si>
    <t>22351210</t>
  </si>
  <si>
    <t>孙泓洋</t>
  </si>
  <si>
    <t>电子信息 2308班</t>
  </si>
  <si>
    <t xml:space="preserve">共青团员 </t>
  </si>
  <si>
    <t>崔丽媛</t>
  </si>
  <si>
    <t>22351001</t>
  </si>
  <si>
    <t>丁维力</t>
  </si>
  <si>
    <t>刘硕</t>
  </si>
  <si>
    <t>周子瑜</t>
  </si>
  <si>
    <t>喻洁</t>
  </si>
  <si>
    <t>22351253</t>
  </si>
  <si>
    <t>176.2</t>
  </si>
  <si>
    <t>朱子扬</t>
  </si>
  <si>
    <t>张宇健</t>
  </si>
  <si>
    <t>电子信息2308</t>
  </si>
  <si>
    <t>沈晔</t>
  </si>
  <si>
    <t>22351166</t>
  </si>
  <si>
    <t>刘敬宇</t>
  </si>
  <si>
    <t xml:space="preserve">3
</t>
  </si>
  <si>
    <t>朱澳凯</t>
  </si>
  <si>
    <t>黄长鑫</t>
  </si>
  <si>
    <t>“华为杯”第二十届中国研究生数学建模竞赛二等奖 6</t>
  </si>
  <si>
    <t>卢俊铭</t>
  </si>
  <si>
    <t>黄俊铭</t>
  </si>
  <si>
    <t>22351090</t>
  </si>
  <si>
    <t>周泽玮</t>
  </si>
  <si>
    <t>22351284</t>
  </si>
  <si>
    <t>管筠箫</t>
  </si>
  <si>
    <t>王志成</t>
  </si>
  <si>
    <t>尹政尧</t>
  </si>
  <si>
    <t>王小龙</t>
  </si>
  <si>
    <t>苗潇丹</t>
  </si>
  <si>
    <t>李东帅</t>
  </si>
  <si>
    <t>22351110</t>
  </si>
  <si>
    <t>袁智龙</t>
  </si>
  <si>
    <t>郑沧平</t>
  </si>
  <si>
    <t>韩麒鸿</t>
  </si>
  <si>
    <t>人工智能2308班</t>
  </si>
  <si>
    <t>郑敬润</t>
  </si>
  <si>
    <t>22351025</t>
  </si>
  <si>
    <t>张晨</t>
  </si>
  <si>
    <t>林逸龙</t>
  </si>
  <si>
    <t>沈奕辰</t>
  </si>
  <si>
    <r>
      <rPr>
        <sz val="9"/>
        <rFont val="仿宋"/>
        <charset val="134"/>
      </rPr>
      <t>电子信息</t>
    </r>
    <r>
      <rPr>
        <sz val="9"/>
        <rFont val="Arial"/>
        <charset val="0"/>
      </rPr>
      <t>2308</t>
    </r>
    <r>
      <rPr>
        <sz val="9"/>
        <rFont val="仿宋"/>
        <charset val="134"/>
      </rPr>
      <t>班</t>
    </r>
  </si>
  <si>
    <t>晏栖桐</t>
  </si>
  <si>
    <t>毛弘卿</t>
  </si>
  <si>
    <t>软件工程1901班</t>
  </si>
  <si>
    <t>陈硕</t>
  </si>
  <si>
    <t xml:space="preserve">
</t>
  </si>
  <si>
    <t>师佳龙</t>
  </si>
  <si>
    <t>李雨萌</t>
  </si>
  <si>
    <t>22351310</t>
  </si>
  <si>
    <t>电子信息2309班</t>
  </si>
  <si>
    <t>杨浩政</t>
  </si>
  <si>
    <t>1[2,导1]+10</t>
  </si>
  <si>
    <t>吴波涛</t>
  </si>
  <si>
    <t>22351215</t>
  </si>
  <si>
    <t>2[3,导1]
=8</t>
  </si>
  <si>
    <t>马燕妮</t>
  </si>
  <si>
    <t>22351148</t>
  </si>
  <si>
    <t>184.00</t>
  </si>
  <si>
    <t>1[2],+1.2</t>
  </si>
  <si>
    <t>C类三等奖1[2]
C类三等奖1[3],+1</t>
  </si>
  <si>
    <t>赵梦娇</t>
  </si>
  <si>
    <t>22351275</t>
  </si>
  <si>
    <t>182.33</t>
  </si>
  <si>
    <t>吴朕恺</t>
  </si>
  <si>
    <t>吴恩聪</t>
  </si>
  <si>
    <t>葛舒宁</t>
  </si>
  <si>
    <t>张家辉</t>
  </si>
  <si>
    <t>邹旭</t>
  </si>
  <si>
    <t>178.60</t>
  </si>
  <si>
    <t>2[4,导1],+2</t>
  </si>
  <si>
    <t>连榕榕</t>
  </si>
  <si>
    <t>冀锦康</t>
  </si>
  <si>
    <t>胡启云</t>
  </si>
  <si>
    <t>王钶</t>
  </si>
  <si>
    <t>齐蕴泽</t>
  </si>
  <si>
    <t xml:space="preserve">22351156
</t>
  </si>
  <si>
    <t>姜岩</t>
  </si>
  <si>
    <t>柴瑞</t>
  </si>
  <si>
    <t>陈浩</t>
  </si>
  <si>
    <t>苏哲</t>
  </si>
  <si>
    <t>娄恒瑞</t>
  </si>
  <si>
    <t>张洪长</t>
  </si>
  <si>
    <t xml:space="preserve">共青团员
</t>
  </si>
  <si>
    <t>严梓伦</t>
  </si>
  <si>
    <t>陈信策</t>
  </si>
  <si>
    <t>王家辉</t>
  </si>
  <si>
    <t>赵润杰</t>
  </si>
  <si>
    <t>冯玥瑄</t>
  </si>
  <si>
    <t>董深澳</t>
  </si>
  <si>
    <t>胡腾飞</t>
  </si>
  <si>
    <t>白富仁</t>
  </si>
  <si>
    <t>祁开</t>
  </si>
  <si>
    <t>胡宇坤</t>
  </si>
  <si>
    <t>周静柯</t>
  </si>
  <si>
    <t>1[3];+2</t>
  </si>
  <si>
    <t>沈浪</t>
  </si>
  <si>
    <t>电子信息2310班</t>
  </si>
  <si>
    <t>张涛</t>
  </si>
  <si>
    <t>1[3，导2]（+8）</t>
  </si>
  <si>
    <t>1[4，导2]（+1）</t>
  </si>
  <si>
    <t>1、参加桌游社活动1次
2、参加羽毛球社团活动1次
3、参加足球社活动7次
（+30）</t>
  </si>
  <si>
    <t>1、新年晚会
2、校歌合唱比赛
（+20）</t>
  </si>
  <si>
    <t>电子信息年会志愿者，志愿时长15h</t>
  </si>
  <si>
    <t>✅</t>
  </si>
  <si>
    <t>蔡闰羽</t>
  </si>
  <si>
    <t>22351294</t>
  </si>
  <si>
    <t>1、参与夜跑活动8次（+30）</t>
  </si>
  <si>
    <t>1、参与新年晚会（+10）
2、校歌合唱比赛（+10）</t>
  </si>
  <si>
    <t>CST党建系统（+30）</t>
  </si>
  <si>
    <t xml:space="preserve">担任电子信息2310班班长
</t>
  </si>
  <si>
    <t>胡杭锦</t>
  </si>
  <si>
    <t>1.参与街舞社活动14次，30分；
2.羽毛球社团活动1次，3.75分；
3.参与学院夜跑1次，3.75分；</t>
  </si>
  <si>
    <t>1.参加元旦汇演演出，10分；
2.参与读书社活动1次，10分；</t>
  </si>
  <si>
    <t>1.参与学院寒假社会实践，15分；
2.参与学院暑期社会实践，15分；
3.参与一起做咖啡活动，7.5分；
4.志愿者时长8.45h，16.9分；
5.参与学院党建系统开发，30分；</t>
  </si>
  <si>
    <t>1.担任兼职辅导员，不计入分数（时长不足10个月）；
2.担任第十五党支部副书记，考核优秀；
3.担任电子信息2310班副班长，考核良好；</t>
  </si>
  <si>
    <t>罗逸聪</t>
  </si>
  <si>
    <t>22351143</t>
  </si>
  <si>
    <t>1、参加荧光夜跑8次（+30）</t>
  </si>
  <si>
    <t>1、读书社活动
2、新年晚会
3、参加校歌合唱比赛
（+20）</t>
  </si>
  <si>
    <t xml:space="preserve">1、参加烹饪社活动2次
2、参加“一起来做咖啡”活动1次
3、志愿汇志愿时数9.5小时
4、多肉种植与科普
（+30）
</t>
  </si>
  <si>
    <t>1、担任电子信息2310班团支部纪检委员</t>
  </si>
  <si>
    <t>周锦华</t>
  </si>
  <si>
    <t>软件工程2310班</t>
  </si>
  <si>
    <t>1、参加2024年学生夜跑活动8次（+30）</t>
  </si>
  <si>
    <t>1、参加读书社新生书友见面会活动
2、参加院长下午茶活动
3、参加“龙襄甬跃 肇启新元”新年晚会
4、参加校歌合唱比赛（+20）</t>
  </si>
  <si>
    <t>1、参加烹饪社活动3次
2、参加“一起来做咖啡”活动
3、学雷锋志愿服务月社区走访志愿汇信用时数2小时
4、电子信息年会志愿者志愿汇荣誉时数15小时（+30）</t>
  </si>
  <si>
    <t>1、担任软件学院电子信息专业硕士生第十五党支部纪检委员
2、担任电子信息2310班团支部副书记</t>
  </si>
  <si>
    <t>朱墨</t>
  </si>
  <si>
    <t>1.荧光夜跑 5次 
2.院篮球赛 3场 
（+30）</t>
  </si>
  <si>
    <t xml:space="preserve">1、新年晚会
2、校歌合唱比赛
（+20）
</t>
  </si>
  <si>
    <r>
      <rPr>
        <sz val="10"/>
        <color indexed="8"/>
        <rFont val="仿宋"/>
        <charset val="134"/>
      </rPr>
      <t>1.清明·绿意盎然
2、十七届电子信息年会志愿者，共计志愿时长15h
（+30）</t>
    </r>
    <r>
      <rPr>
        <sz val="10"/>
        <color indexed="10"/>
        <rFont val="仿宋"/>
        <charset val="134"/>
      </rPr>
      <t xml:space="preserve">
</t>
    </r>
  </si>
  <si>
    <t>王朕</t>
  </si>
  <si>
    <t>1、参加夜跑4次
2、参加足球社活动4次
（+30）</t>
  </si>
  <si>
    <t>1、读书社活动一次
2、新年晚会
（+20）</t>
  </si>
  <si>
    <t xml:space="preserve">1、担任电子信息2310班团支书
</t>
  </si>
  <si>
    <t>顾立辉</t>
  </si>
  <si>
    <t>1、夜跑8次(+30)</t>
  </si>
  <si>
    <t xml:space="preserve">1、校歌合唱比赛（+10）
2、新年晚会（+10）
</t>
  </si>
  <si>
    <t xml:space="preserve">
电子信息年会志愿者，共计15h志愿时
（+30）</t>
  </si>
  <si>
    <t>陈语奇</t>
  </si>
  <si>
    <t>22351047</t>
  </si>
  <si>
    <t>1、夜跑9次
2、羽毛球活动1次
3、桌游社活动1次
（+30）</t>
  </si>
  <si>
    <t>1、参加圆桌会议2次
2、参加新年晚会
3、参加合唱比赛
（+20）</t>
  </si>
  <si>
    <t>1、烹饪社活动4次
2、食堂开放日活动
（+30）</t>
  </si>
  <si>
    <t>龙咏柳</t>
  </si>
  <si>
    <t>22351137</t>
  </si>
  <si>
    <t>1、参与夜跑活动7次
2、参加街舞社韩舞
（+30）</t>
  </si>
  <si>
    <t>1、多肉种植与科普
2、一起来做咖啡
3、清明·绿意盎然
4、志愿时共计17.55小时
（+30）</t>
  </si>
  <si>
    <t>郑嘉泓</t>
  </si>
  <si>
    <t>1、参加夜跑8次(+30)</t>
  </si>
  <si>
    <t>1、参加校歌合唱比赛（+10）</t>
  </si>
  <si>
    <t>CST智慧党建系统（+30）</t>
  </si>
  <si>
    <t>戚顺雨</t>
  </si>
  <si>
    <t>174.367</t>
  </si>
  <si>
    <t>1、夜跑2次
2、参加实验室认定体育活动共计15h
（+22.5）</t>
  </si>
  <si>
    <t xml:space="preserve">1、新生书友见面会
2、校歌合唱比赛
（+20）
</t>
  </si>
  <si>
    <t xml:space="preserve">1、志愿时40h（+30）
</t>
  </si>
  <si>
    <t>余思龙</t>
  </si>
  <si>
    <t>1、羽毛球常规活动4次
2、桌游社活动2次
（+22.5）</t>
  </si>
  <si>
    <t>1、新年晚会
2、新生书友见面会
（+20）</t>
  </si>
  <si>
    <t>1、23年迎新志愿者，时长7.5h
2、一起来做咖啡
（+22.5）
3、</t>
  </si>
  <si>
    <t>金洲</t>
  </si>
  <si>
    <t>入党积极分子</t>
  </si>
  <si>
    <t xml:space="preserve">1、夜跑7次
2、桌游社三国杀
（+30）
</t>
  </si>
  <si>
    <t>1、校歌合唱比赛（+10）</t>
  </si>
  <si>
    <t>1、烹饪社中秋活动
2、志愿时4.88h
（+17.26）</t>
  </si>
  <si>
    <t>1、担任研究生会权服部干事(良好)</t>
  </si>
  <si>
    <t>宋超田</t>
  </si>
  <si>
    <t>22351173</t>
  </si>
  <si>
    <t>173.467</t>
  </si>
  <si>
    <t>1、足球社小组配合训练（+3.75）
2、新生篮球赛（+3.75）
3、“三好杯”乒乓球赛（+5）
4、参加实验室认证的体育活动（+15）</t>
  </si>
  <si>
    <t xml:space="preserve">1、《乌合之众》读书分享会
2、校歌合唱比赛
（+20）
</t>
  </si>
  <si>
    <t xml:space="preserve">1、一起来做咖啡
2、桃酥与蔓越莓曲奇
（+15）
</t>
  </si>
  <si>
    <t>熊礽荣</t>
  </si>
  <si>
    <t>1、桌游社阿瓦隆
2、街舞社见面会
（+7.5）</t>
  </si>
  <si>
    <t xml:space="preserve">1、新年晚会（+10）
2、校歌合唱（+10）
</t>
  </si>
  <si>
    <t>1、一起来做咖啡（+7.5）</t>
  </si>
  <si>
    <t>苏展</t>
  </si>
  <si>
    <t>1、夜跑(3.75)</t>
  </si>
  <si>
    <t>1、一起来做咖啡(7.5)
2、食堂开放日(7.5)</t>
  </si>
  <si>
    <t>赵成</t>
  </si>
  <si>
    <t>22351273</t>
  </si>
  <si>
    <t>志愿时长6h（+12）</t>
  </si>
  <si>
    <t>1、“龙襄甬跃 肇启新元”新年晚会
2、校歌合唱
（+20）</t>
  </si>
  <si>
    <t>李昭斌</t>
  </si>
  <si>
    <t>1、羽毛球常规活动4次（+15）</t>
  </si>
  <si>
    <t>1、参加校歌合唱比赛(+10)</t>
  </si>
  <si>
    <t>1、担任软件工程2310班生涯发展委员</t>
  </si>
  <si>
    <t>陈正和</t>
  </si>
  <si>
    <t>软件工程电子信息2310班</t>
  </si>
  <si>
    <t>1、羽毛球常规活动3次
2、“桌游社”血染钟楼
（+15）</t>
  </si>
  <si>
    <t xml:space="preserve">1、校歌合唱比赛（+10）
</t>
  </si>
  <si>
    <t>雷国军</t>
  </si>
  <si>
    <t>新生篮球比赛（+3.75）</t>
  </si>
  <si>
    <t>1、担任电子信息2310班文体委员</t>
  </si>
  <si>
    <t>马晓峰</t>
  </si>
  <si>
    <t>22351147</t>
  </si>
  <si>
    <t>1、羽毛球常规活动3次（+11.25）</t>
  </si>
  <si>
    <t>陈尧</t>
  </si>
  <si>
    <t>1、校歌合唱比赛</t>
  </si>
  <si>
    <t>霍思远</t>
  </si>
  <si>
    <t>22351097</t>
  </si>
  <si>
    <t>陈城</t>
  </si>
  <si>
    <t>王泽城</t>
  </si>
  <si>
    <t>俞天瑞</t>
  </si>
  <si>
    <t>人工智能2310班</t>
  </si>
  <si>
    <t>戴泽雨</t>
  </si>
  <si>
    <t>殷文涛</t>
  </si>
  <si>
    <t>郭姿成</t>
  </si>
  <si>
    <t>张宇翔</t>
  </si>
  <si>
    <t>李亚伦</t>
  </si>
  <si>
    <t>张浩南</t>
  </si>
  <si>
    <t>工业设计2301班</t>
  </si>
  <si>
    <t>22351355</t>
  </si>
  <si>
    <t>工业设计工程2301</t>
  </si>
  <si>
    <t>1[2,导1]; 6分</t>
  </si>
  <si>
    <t>B类一等奖1[1] 4分</t>
  </si>
  <si>
    <t>1.参加羽毛球社团活动（30）</t>
  </si>
  <si>
    <t>1.圆桌会议2.参加合唱比赛（20）</t>
  </si>
  <si>
    <t>1.开展志愿者活动14.45h（28.9）</t>
  </si>
  <si>
    <t>潘江鱼</t>
  </si>
  <si>
    <t>工业设计2301</t>
  </si>
  <si>
    <t>1[2,导1] 6分</t>
  </si>
  <si>
    <t>红点1[4]0.8分
B类 K Design 1[5]0.4分</t>
  </si>
  <si>
    <t>柴少龙</t>
  </si>
  <si>
    <t>工业设计工程2301班</t>
  </si>
  <si>
    <t>1[1] 3分</t>
  </si>
  <si>
    <t>校赛三等奖1[2] 0.6分</t>
  </si>
  <si>
    <t>1、担任工业设计工程2301班实习就业委员1分</t>
  </si>
  <si>
    <t>应旺</t>
  </si>
  <si>
    <t>182.47</t>
  </si>
  <si>
    <t>1[2] 1.2分</t>
  </si>
  <si>
    <t>三等奖[3];三等奖[4]（排序三0.5分，排序四0.1分）</t>
  </si>
  <si>
    <t xml:space="preserve">担任软件学院团委实践部部长（3）
</t>
  </si>
  <si>
    <t>金朵拉</t>
  </si>
  <si>
    <t>22351342</t>
  </si>
  <si>
    <t>179.94</t>
  </si>
  <si>
    <t>A类red dot一等奖1[5]0.8分
B类k design一等奖1[2]2分</t>
  </si>
  <si>
    <t>1.烹饪社干事</t>
  </si>
  <si>
    <t>赵欣</t>
  </si>
  <si>
    <t>22351353</t>
  </si>
  <si>
    <t>校级三等奖2[1] 2分</t>
  </si>
  <si>
    <t xml:space="preserve">1、担任工业设计工程2301班文艺委员
 </t>
  </si>
  <si>
    <t>游嘉翔</t>
  </si>
  <si>
    <t>22351375</t>
  </si>
  <si>
    <t>姚佳怡</t>
  </si>
  <si>
    <t>张珈榕</t>
  </si>
  <si>
    <t>1.担任学院研究生会学术部副部长
（良好，3分）</t>
  </si>
  <si>
    <t>吕珂</t>
  </si>
  <si>
    <t>侯韶斌</t>
  </si>
  <si>
    <t>工业设计工程23.1班</t>
  </si>
  <si>
    <t>30分（街舞社、夜跑、篮球训练）</t>
  </si>
  <si>
    <t>2分（院运动会）</t>
  </si>
  <si>
    <t>20分（演出和读书社）</t>
  </si>
  <si>
    <t>30分（党建系统开发）</t>
  </si>
  <si>
    <t>1、担任工业设计工程2301班体育委员</t>
  </si>
  <si>
    <t>王子臻</t>
  </si>
  <si>
    <t>20-羽毛球1-荧光夜跑3-运动会5</t>
  </si>
  <si>
    <t>20-圆桌会议-元旦晚会</t>
  </si>
  <si>
    <t>30-志愿者</t>
  </si>
  <si>
    <t>周宇杰</t>
  </si>
  <si>
    <t>1[5，导2]</t>
  </si>
  <si>
    <t>1[1],1[2],1[3]</t>
  </si>
  <si>
    <t>国家级：一等奖1[2]，一等奖1[1]，省级：二等奖1[1]</t>
  </si>
  <si>
    <t>6次羽毛球，1次夜跑。总共26.25分</t>
  </si>
  <si>
    <t>合唱和元旦晚会10分</t>
  </si>
  <si>
    <t>研究生会做咖啡7.5分；多肉与植物科普7.5分；志愿汇信用时长与荣耀时数9.84h,20分。总计30分</t>
  </si>
  <si>
    <t>董艳</t>
  </si>
  <si>
    <t>1[2,导1]；2.4</t>
  </si>
  <si>
    <t>高梓昆</t>
  </si>
  <si>
    <t>1.羽毛球社团活动3次-11.25分
2.学院夜跑活动2次-7.5分</t>
  </si>
  <si>
    <t>1.参加学院礼仪工作-10分
2.参加学院元旦晚会演出节目-10分</t>
  </si>
  <si>
    <t>1、开展志愿者活动15h+ -30分</t>
  </si>
  <si>
    <t xml:space="preserve">1、担任工业设计工程2301团支部副团支书-2分
</t>
  </si>
  <si>
    <t>冒杨</t>
  </si>
  <si>
    <t>铁奖1[3] B类三等奖 0.2分</t>
  </si>
  <si>
    <t>30分</t>
  </si>
  <si>
    <t>10分</t>
  </si>
  <si>
    <t>1分</t>
  </si>
  <si>
    <t>卢佳慧</t>
  </si>
  <si>
    <t>柴一伟</t>
  </si>
  <si>
    <t>担任软件学院研会文体部干事（1）</t>
  </si>
  <si>
    <t>闫兵</t>
  </si>
  <si>
    <t>22351348</t>
  </si>
  <si>
    <t>赵卡裕</t>
  </si>
  <si>
    <t>（30分）
1、参与学院夜跑活动满8次
2、参与羽毛球社活动满8次</t>
  </si>
  <si>
    <t>（10分）
1、参与合唱比赛
2、参与元旦晚会</t>
  </si>
  <si>
    <t>（30分）
1、志愿时长32.06小时
2、参与烹饪社活动</t>
  </si>
  <si>
    <t>（2分）
1、担任软件学院研究生会文体部干事，考核等级良好</t>
  </si>
  <si>
    <t>刘泓池</t>
  </si>
  <si>
    <t>曹伟</t>
  </si>
  <si>
    <t>工业设计工程</t>
  </si>
  <si>
    <t>三等奖1[1]三等奖1[1]</t>
  </si>
  <si>
    <t>张京奥</t>
  </si>
  <si>
    <t>1[4,导1]-2分</t>
  </si>
  <si>
    <t>夜跑7次-26.25</t>
  </si>
  <si>
    <t>合唱—10</t>
  </si>
  <si>
    <t>志愿服务时长8.94小时+烹饪社活动—25.38</t>
  </si>
  <si>
    <t>高慠</t>
  </si>
  <si>
    <t>0.3分</t>
  </si>
  <si>
    <t>3.8分</t>
  </si>
  <si>
    <t>11.25分</t>
  </si>
  <si>
    <t>3分</t>
  </si>
  <si>
    <t>易珮琦</t>
  </si>
  <si>
    <t>国家级三等奖1[3/4]-2分</t>
  </si>
  <si>
    <t>秋季运动会5分</t>
  </si>
  <si>
    <t>1.志愿活动6.82小时（13.64分）；2.参加第六届中国研究生人工智能创新大赛浙江大学校内选拔赛（15分）</t>
  </si>
  <si>
    <t>1、担任工业设计工程2301班班长6分</t>
  </si>
  <si>
    <t>侯亮</t>
  </si>
  <si>
    <t>1. 红点奖red-dot2024[1] (+8)
2. 红点奖red-dot2024[2] (+4)</t>
  </si>
  <si>
    <t>1. 羽毛球常规活动4次(+15)
2. 夜跑3次 (+11.25)</t>
  </si>
  <si>
    <t>1.合唱比赛（+10）
2. 随手拍 (+10)</t>
  </si>
  <si>
    <t>王元玥</t>
  </si>
  <si>
    <t>王梦阁</t>
  </si>
  <si>
    <t>177.03</t>
  </si>
  <si>
    <t>1、元旦晚会参与节目（10分）
2、短期社会实践-参与党支部四明山教学活动并撰写推文（10分）</t>
  </si>
  <si>
    <t>1、参加烹饪社制作提拉米苏雪媚娘活动、制作咖啡活动（15分）
2、参加第六届中国研究生人工智能创新大赛浙江大学校内选拔赛（15分）</t>
  </si>
  <si>
    <t>1、担任工业设计工程2301班纪检委员（2分）</t>
  </si>
  <si>
    <t>王姝怡</t>
  </si>
  <si>
    <t xml:space="preserve"> 22351347</t>
  </si>
  <si>
    <t>马振远</t>
  </si>
  <si>
    <t>22351366</t>
  </si>
  <si>
    <t>1.红点，项目排第三，0.8分</t>
  </si>
  <si>
    <t>1.夜跑 2.羽毛球  7.5分</t>
  </si>
  <si>
    <t>1.参与合唱2.参与元旦晚会-10分</t>
  </si>
  <si>
    <t>1.烹饪社活动 2. 第十七届电子信息年会志愿者 30分</t>
  </si>
  <si>
    <t>刘艳林</t>
  </si>
  <si>
    <t>陈心怡</t>
  </si>
  <si>
    <t>22351357</t>
  </si>
  <si>
    <t>三等奖1[2]</t>
  </si>
  <si>
    <t>7.5  参加第六届中国研究生人工智能创新大赛浙江大学校内选拔赛（15分）</t>
  </si>
  <si>
    <t xml:space="preserve">1、担任烹饪社社团干事 2分
 </t>
  </si>
  <si>
    <t>麦霭文</t>
  </si>
  <si>
    <t>30分
1.夜跑8次</t>
  </si>
  <si>
    <t>10分
1.参与合唱活动</t>
  </si>
  <si>
    <t>张邓明</t>
  </si>
  <si>
    <t>1. 桌游社 uno (3.75)</t>
  </si>
  <si>
    <t>1. 参与元旦晚会演出（10）</t>
  </si>
  <si>
    <t>1. 冬至包饺子包汤圆（7.5）
2. 参与志愿活动 8.84h（17.68）</t>
  </si>
  <si>
    <t>鲁玥</t>
  </si>
  <si>
    <t>22351364</t>
  </si>
  <si>
    <t>177.96</t>
  </si>
  <si>
    <t>冯于娟</t>
  </si>
  <si>
    <t>郭可慰</t>
  </si>
  <si>
    <t>1、夜跑-7.5分</t>
  </si>
  <si>
    <t>周晓婧</t>
  </si>
  <si>
    <t>1、担任研会文体部成员</t>
  </si>
  <si>
    <t>软件学院研究生评奖评优个人业绩汇总表</t>
  </si>
  <si>
    <t>综合素质评价结果（优秀40%）</t>
  </si>
  <si>
    <t>21级博士班</t>
  </si>
  <si>
    <t>金侠挺</t>
  </si>
  <si>
    <t>软件工程21级全日制博士班</t>
  </si>
  <si>
    <t>21级博士班纪检委员（3）</t>
  </si>
  <si>
    <t>李卓鹏</t>
  </si>
  <si>
    <t>21级博士班实习就业委员（3）</t>
  </si>
  <si>
    <t>包晗</t>
  </si>
  <si>
    <t>徐骏凯</t>
  </si>
  <si>
    <t>刘邵凡</t>
  </si>
  <si>
    <t>预备党员</t>
  </si>
  <si>
    <t>方辉</t>
  </si>
  <si>
    <t>秦铭</t>
  </si>
  <si>
    <t>2021级博士班副班长（学习委员）（2）</t>
  </si>
  <si>
    <t>李梦良</t>
  </si>
  <si>
    <t>尚宗江</t>
  </si>
  <si>
    <t>21级博士班班长（6）</t>
  </si>
  <si>
    <t>郭呈</t>
  </si>
  <si>
    <t>21级博士班支书（5）</t>
  </si>
  <si>
    <t>徐琦</t>
  </si>
  <si>
    <t>2021级博士班宣传委员（3）</t>
  </si>
  <si>
    <t>潘啸</t>
  </si>
  <si>
    <t>2021级博士班文体委员（2）</t>
  </si>
  <si>
    <t>庄楠</t>
  </si>
  <si>
    <t>林群书</t>
  </si>
  <si>
    <t>22级博士班</t>
  </si>
  <si>
    <t>王宏志</t>
  </si>
  <si>
    <t>电子信息、2022级博士生班</t>
  </si>
  <si>
    <t>1[1];2[4,导2];1[3,导2];</t>
  </si>
  <si>
    <t>沈骏翱</t>
  </si>
  <si>
    <t>1[2];2[2];1[3,导2];1[4,导2]</t>
  </si>
  <si>
    <t>1[2,导1];1[2,导1];1[3,导1];1[3,导1],1[3,导1]</t>
  </si>
  <si>
    <t>梁国艳</t>
  </si>
  <si>
    <t>1[1];1[1]</t>
  </si>
  <si>
    <t>陈可嘉</t>
  </si>
  <si>
    <t>张振虎</t>
  </si>
  <si>
    <t>彭光宇</t>
  </si>
  <si>
    <t xml:space="preserve">1[1];
1[1];
1[1];
1[1]
</t>
  </si>
  <si>
    <t>高克威</t>
  </si>
  <si>
    <t>1[2,导1], 1[3,导1]</t>
  </si>
  <si>
    <t>潘伟航</t>
  </si>
  <si>
    <t>1[1];1[1];1[1];</t>
  </si>
  <si>
    <t>龚盛豪</t>
  </si>
  <si>
    <t>徐浩然</t>
  </si>
  <si>
    <t>薛国泽</t>
  </si>
  <si>
    <t>1[3];</t>
  </si>
  <si>
    <t>赵梓妍</t>
  </si>
  <si>
    <t>潘洁雨</t>
  </si>
  <si>
    <t>曹嘉诚</t>
  </si>
  <si>
    <t>王梦如</t>
  </si>
  <si>
    <t>2023级博士班</t>
  </si>
  <si>
    <t>1[1];1[4,导2]</t>
  </si>
  <si>
    <t>23级博士</t>
  </si>
  <si>
    <t>邵子睿</t>
  </si>
  <si>
    <t>授权发明专利1[1]</t>
  </si>
  <si>
    <t>杨帆</t>
  </si>
  <si>
    <t>1、担任23级博士生班团支书 5</t>
  </si>
  <si>
    <t>刘绮</t>
  </si>
  <si>
    <t>1[4，导1]</t>
  </si>
  <si>
    <t>殷鑫</t>
  </si>
  <si>
    <t>虞词博</t>
  </si>
  <si>
    <t>赵昱</t>
  </si>
  <si>
    <t xml:space="preserve">1、担任2023级博士班班长 6
</t>
  </si>
  <si>
    <t>冯彦彰</t>
  </si>
  <si>
    <t>张圣旭明</t>
  </si>
  <si>
    <t>3[2]；1[4,导2]</t>
  </si>
  <si>
    <t>励翔东</t>
  </si>
  <si>
    <t>2[3];1[5]</t>
  </si>
  <si>
    <t>刘壮</t>
  </si>
  <si>
    <t>1、23年中国软件大会</t>
  </si>
  <si>
    <t>蔡超翔</t>
  </si>
  <si>
    <t>1、担任23级博士班副团支书 2</t>
  </si>
  <si>
    <t>马腾</t>
  </si>
  <si>
    <t>葛宇航</t>
  </si>
  <si>
    <t>孙思颖</t>
  </si>
  <si>
    <t>1、担任23级博士生班文体委员 2</t>
  </si>
  <si>
    <t>董天舒</t>
  </si>
  <si>
    <t>2[4，导1]</t>
  </si>
  <si>
    <t>高旭</t>
  </si>
  <si>
    <t>担任2023级博士生班生涯委员 1</t>
  </si>
  <si>
    <t>包云泰</t>
  </si>
  <si>
    <t>张博宇</t>
  </si>
  <si>
    <t>郝梓淇</t>
  </si>
  <si>
    <t>方则宽</t>
  </si>
  <si>
    <t>1、担任2023级博士生班团支部纪检委员 2</t>
  </si>
  <si>
    <t>24级博士(研一)</t>
  </si>
  <si>
    <t>张颖</t>
  </si>
  <si>
    <t>‘12451015</t>
  </si>
  <si>
    <t>2024级博士班</t>
  </si>
  <si>
    <t>李秦峰</t>
  </si>
  <si>
    <t>‘12451013</t>
  </si>
  <si>
    <t>李新锐</t>
  </si>
  <si>
    <t>12451012</t>
  </si>
  <si>
    <t>177.07</t>
  </si>
  <si>
    <t>曾志豪</t>
  </si>
  <si>
    <t>‘12451001</t>
  </si>
  <si>
    <t>发明专利1[2]</t>
  </si>
  <si>
    <t>阎赟之</t>
  </si>
  <si>
    <t>*12451019</t>
  </si>
  <si>
    <t>陈振宁</t>
  </si>
  <si>
    <t>‘12451020</t>
  </si>
  <si>
    <t>江昊泽</t>
  </si>
  <si>
    <t>*12451003</t>
  </si>
  <si>
    <t>24级博士班</t>
  </si>
  <si>
    <t>24级博士（研二）</t>
  </si>
  <si>
    <t>夏铭轩</t>
  </si>
  <si>
    <t>‘12451004</t>
  </si>
  <si>
    <t>苗乔伟</t>
  </si>
  <si>
    <t>‘12451006</t>
  </si>
  <si>
    <t>发明专利3[2,导1]</t>
  </si>
  <si>
    <t>陈挺扬</t>
  </si>
  <si>
    <t>‘12451005</t>
  </si>
  <si>
    <t>高明合</t>
  </si>
  <si>
    <t>‘12451011</t>
  </si>
  <si>
    <t>1[1],1[3]</t>
  </si>
  <si>
    <t>李佳晖</t>
  </si>
  <si>
    <t>‘12451002</t>
  </si>
  <si>
    <t>陈时富</t>
  </si>
  <si>
    <t>*12451021</t>
  </si>
  <si>
    <t>朱叙行</t>
  </si>
  <si>
    <t>*12451017</t>
  </si>
  <si>
    <t>戴振龙</t>
  </si>
  <si>
    <t>*12451016</t>
  </si>
  <si>
    <t>个人信息</t>
  </si>
  <si>
    <t>思想政治表现清单</t>
  </si>
  <si>
    <t>论文</t>
  </si>
  <si>
    <r>
      <rPr>
        <b/>
        <sz val="12"/>
        <rFont val="宋体"/>
        <charset val="134"/>
      </rPr>
      <t>开源代码</t>
    </r>
    <r>
      <rPr>
        <b/>
        <sz val="12"/>
        <rFont val="Arial"/>
        <charset val="0"/>
      </rPr>
      <t xml:space="preserve"> </t>
    </r>
  </si>
  <si>
    <t>专业班级</t>
  </si>
  <si>
    <t>突出表现清单</t>
  </si>
  <si>
    <t>负面行为清单</t>
  </si>
  <si>
    <t>论文题目</t>
  </si>
  <si>
    <t>刊物名称</t>
  </si>
  <si>
    <t>发表时间</t>
  </si>
  <si>
    <t xml:space="preserve">论文级别
（CCF A类论文、CCF B类论文、CCF C类论文、SCI论文、其他EI会议论文、中文核心期刊论文、其他论文）
</t>
  </si>
  <si>
    <t>全部作者
（按顺序排列）</t>
  </si>
  <si>
    <r>
      <rPr>
        <sz val="10"/>
        <rFont val="宋体"/>
        <charset val="134"/>
      </rPr>
      <t>本人排名
（</t>
    </r>
    <r>
      <rPr>
        <sz val="10"/>
        <rFont val="Arial"/>
        <charset val="0"/>
      </rPr>
      <t>X/Y)</t>
    </r>
  </si>
  <si>
    <t>专利名称
（以专利证书为准）</t>
  </si>
  <si>
    <t>专利类型
（发明专利、实用新型专利、专利申请书）</t>
  </si>
  <si>
    <t>是否授权（时间）</t>
  </si>
  <si>
    <t>是否实审（时间）</t>
  </si>
  <si>
    <t>奖项名称
（以获奖证书为准）</t>
  </si>
  <si>
    <t>主办单位
（以获奖证书为准）</t>
  </si>
  <si>
    <t>获奖级别
（、一等奖、二等奖、三等奖等）</t>
  </si>
  <si>
    <t>项目名称</t>
  </si>
  <si>
    <t>核心成员名称</t>
  </si>
  <si>
    <t>Text-to-Song: Towards Controllable Music Generation Incorporating Vocals and Accompaniment</t>
  </si>
  <si>
    <t>Proceedings of the 62nd Annual Meeting of the Association for Computational Linguistics</t>
  </si>
  <si>
    <t>CCF A类论文</t>
  </si>
  <si>
    <t>Zhiqing Hong, Rongjie Huang, Xize Cheng, Yongqi Wang, Ruiqi Li, Fuming You, Zhou Zhao, Zhimeng Zhang</t>
  </si>
  <si>
    <t>FedDTG:Federated Data-Free Knowledge Distillation via Three-Player Generative Adversarial Networks</t>
  </si>
  <si>
    <t>ICONIP</t>
  </si>
  <si>
    <t>2024-8-21录用未发表</t>
  </si>
  <si>
    <t>CCF-C</t>
  </si>
  <si>
    <t>Lingzhi Gao, Zhenyuan Zhang, Chao Wu</t>
  </si>
  <si>
    <t>（1/3)</t>
  </si>
  <si>
    <t>面向平面扫描图像的用户定制意图理解智能体</t>
  </si>
  <si>
    <t>中国图象图形学报</t>
  </si>
  <si>
    <t>已录用未发表</t>
  </si>
  <si>
    <t>《清华大学新版计算机学科推荐学术会议和期刊列表》B 类</t>
  </si>
  <si>
    <t>冯弋珂，励雪巍，刘鹏伟，郭丰俊，龙腾，李玺</t>
  </si>
  <si>
    <t>1/6</t>
  </si>
  <si>
    <t>AIR-Bench: Benchmarking Large Audio-Language Models via Generative Comprehension</t>
  </si>
  <si>
    <t>ACL</t>
  </si>
  <si>
    <t>CCF A</t>
  </si>
  <si>
    <t>Qian Yang1*† , Jin Xu2*, Wenrui Liu1 , Yunfei Chu2 , Ziyue Jiang1 , Xiaohuan Zhou2 Yichong Leng2 , Yuanjun Lv2 , Zhou Zhao1‡ , Chang Zhou2‡ , Jingren Zhou2</t>
  </si>
  <si>
    <t>MSceneSpeech: A Multi-Scene Speech Dataset For Expressive Speech Synthesis</t>
  </si>
  <si>
    <t>Interspeech</t>
  </si>
  <si>
    <t>CCF C</t>
  </si>
  <si>
    <t>Qian Yang1,∗ , Jialong Zuo1,∗ , Zhe Su1,∗ , Ziyue Jiang1 , Mingze Li1 , Zhou Zhao1† , Feiyang Chen2 , Zhefeng Wang2 , Baoxing Huai2</t>
  </si>
  <si>
    <t>Disentangling Domain and General
Representations for Time Series Classification</t>
  </si>
  <si>
    <t>ijcai</t>
  </si>
  <si>
    <t>2024年</t>
  </si>
  <si>
    <t>ccfa</t>
  </si>
  <si>
    <t>Youmin Chen, Xinyu Yan, Yang Yang, Jianfeng Zhang, Jing Zhang, Lujia Pan, Juren Li</t>
  </si>
  <si>
    <t>1/7</t>
  </si>
  <si>
    <t>PLTON: Product-Level Try-On with Realistic Clothes Shading and Wrinkles</t>
  </si>
  <si>
    <t>IJCNN</t>
  </si>
  <si>
    <t>Yanlong Zang, Han Yang, Jiaxu Miao and Yi Yang</t>
  </si>
  <si>
    <t>1/4</t>
  </si>
  <si>
    <t xml:space="preserve">用于司法视频场景中行为识别方法、存储介质及电子设备
</t>
  </si>
  <si>
    <t>发明专利</t>
  </si>
  <si>
    <t>（1/1）</t>
  </si>
  <si>
    <t>DWLR: Domain Adaptation under Label Shift
for Wearable Sensor</t>
  </si>
  <si>
    <t>Juren Li, Yang Yang, Youmin Chen, Jianfeng Zhang, Zeyu Lai and Lujia Pan</t>
  </si>
  <si>
    <t>3/6</t>
  </si>
  <si>
    <t>已硕转博</t>
  </si>
  <si>
    <t>Quantum Storage Design for Tables in RDBMS</t>
  </si>
  <si>
    <t>VLDB Workshop</t>
  </si>
  <si>
    <t>CCF-A</t>
  </si>
  <si>
    <t>Tuodu Li, Gongsheng Yuan, Chang Yao, Meng Shi, Ziyue Wang, Ling Qian, Jiaheng Lu</t>
  </si>
  <si>
    <t>1|7</t>
  </si>
  <si>
    <t>Towards Cross-Table Masked Pretraining for Web Data Mining</t>
  </si>
  <si>
    <t>WWW</t>
  </si>
  <si>
    <t>叶超、鲁国山、王皓波、李立尧、伍赛、陈刚、赵俊博</t>
  </si>
  <si>
    <t>1 | 7</t>
  </si>
  <si>
    <t>Sequential Patterns Unveiled: A Novel Hypergraph Convolution Approach for Dynamic User Preference Analysis</t>
  </si>
  <si>
    <t>International Joint Conference on Neural Networks</t>
  </si>
  <si>
    <t>2024.6.30</t>
  </si>
  <si>
    <t>闻泽恺；梁秀波；王宏志;张志猛</t>
  </si>
  <si>
    <t>(1/5)</t>
  </si>
  <si>
    <t>基于大模型信息增强的中文医疗同义词判别方法</t>
  </si>
  <si>
    <t>2023.12.10</t>
  </si>
  <si>
    <t>崔奥明、姚畅</t>
  </si>
  <si>
    <t>1/2</t>
  </si>
  <si>
    <t>一种基于 DataCube 模型的数据库逻辑缺陷测试方法</t>
  </si>
  <si>
    <t>2024.8.9</t>
  </si>
  <si>
    <t>杨诗杰、唐秀、伍赛</t>
  </si>
  <si>
    <t>1/3</t>
  </si>
  <si>
    <t>A foundation model enhanced approach for generative design in combinational creativity</t>
  </si>
  <si>
    <t>Journal of Engineering Design</t>
  </si>
  <si>
    <t>B类期刊</t>
  </si>
  <si>
    <t>Liuqing Chen,Yuan Zhang,Ji Han,Lingyun Sun,Peter Childs &amp;Boheng Wang</t>
  </si>
  <si>
    <t>2 | 5</t>
  </si>
  <si>
    <t>一种支持组合创造力的人机协同创作方法，系统及电子设备</t>
  </si>
  <si>
    <t>2024.4.6</t>
  </si>
  <si>
    <t>陈柳青,张远,王柏衡,孙凌云</t>
  </si>
  <si>
    <t>2 | 4</t>
  </si>
  <si>
    <t>Financial Sentiment Analysis on News and Reports Using Large Language Models and FinBERT</t>
  </si>
  <si>
    <t>2024 IEEE 6th International Conference on Power, Intelligent Computing and Systems</t>
  </si>
  <si>
    <t>EI</t>
  </si>
  <si>
    <t>Yanxin Shen, Pulin Kirin Zhang</t>
  </si>
  <si>
    <t>(1/2)</t>
  </si>
  <si>
    <t>1|2</t>
  </si>
  <si>
    <t>一种新型图像生成方法、电子设备</t>
  </si>
  <si>
    <t>2024.8.20</t>
  </si>
  <si>
    <t>马嘉晨、赵俊博</t>
  </si>
  <si>
    <t>RLBOF: Reinforcement Learning from Bayesian Optimization Feedback</t>
  </si>
  <si>
    <t>黄海龙;梁秀波;张权威;王宏志;厉向东</t>
  </si>
  <si>
    <t>基于分组生成及联邦学习的业务执行方法、设备、介质</t>
  </si>
  <si>
    <t>2024.8.30</t>
  </si>
  <si>
    <t>寿黎但、周众泽、陈珂、谢钟乐、骆歆远、陈刚、张帅</t>
  </si>
  <si>
    <t xml:space="preserve"> 2/7</t>
  </si>
  <si>
    <t xml:space="preserve">Dance2MIDI: Dance-driven Multi-Instruments Music Generation;Monocular Depth Estimation using Deep Neural Networks </t>
  </si>
  <si>
    <t>Computational Visual Media;ITME2024</t>
  </si>
  <si>
    <t xml:space="preserve">SCI 1;EI </t>
  </si>
  <si>
    <t>Bo Han, Yuheng Li, Yixuan Shen, Yi Ren &amp; Feilin Han;Yuheng Li,*Renfeng Wang,Huijuan Lu</t>
  </si>
  <si>
    <t>2|5;1|3</t>
  </si>
  <si>
    <t>一种基于舞蹈的多乐器音乐生成方法</t>
  </si>
  <si>
    <t>2023.10.8</t>
  </si>
  <si>
    <t>韩博,李雨恒,韩梁俭</t>
  </si>
  <si>
    <t>2/3;2/3</t>
  </si>
  <si>
    <t>一种肝脏增强多期CT数据分割结果的病灶匹配方法和装置</t>
  </si>
  <si>
    <t>是（2024.6.14）</t>
  </si>
  <si>
    <t>卜佳俊,杨存远,顾静军,包锐钻,董烨,吴磊</t>
  </si>
  <si>
    <t>2/6</t>
  </si>
  <si>
    <t>一种基于深度学习的电商表格图像识别方法和装置</t>
  </si>
  <si>
    <t>是（2024.3.15）</t>
  </si>
  <si>
    <t xml:space="preserve">卜佳俊， 徐逸伦，周晟，李亮城，于智，王炜 </t>
  </si>
  <si>
    <t>InstructEdit: Instruction-based Knowledge Editing for LLMs</t>
  </si>
  <si>
    <t>IJCAI</t>
  </si>
  <si>
    <t>Ningyu Zhang, Bozhong Tian, Siyuan Cheng, Xiaozhuan Liang, Yi Hu, Kouying Xue, Yanjie Gou, Xi Chen, Huajun Chen</t>
  </si>
  <si>
    <t>2/9</t>
  </si>
  <si>
    <t>Editing Language Model-based Knowledge Graph Embeddings</t>
  </si>
  <si>
    <t>AAAI</t>
  </si>
  <si>
    <t>Siyuan Cheng, Ningyu Zhang, Bozhong Tian, Xi Chen, Qingbin Liu, Huajun Chen</t>
  </si>
  <si>
    <t>Can We Edit Multimodal LLMs?</t>
  </si>
  <si>
    <t>EMNLP</t>
  </si>
  <si>
    <t>清华 A</t>
  </si>
  <si>
    <t>Siyuan Cheng, Bozhong Tian, Qingbin Liu, Xi Chen, Yongheng Wang, Huajun Chen, Ningyu Zhang</t>
  </si>
  <si>
    <t>2/7</t>
  </si>
  <si>
    <t>Editing LLMs: Problems, methods, and opportunities</t>
  </si>
  <si>
    <t>Yunzhi Yao, Peng Wang, Bozhong Tian, Siyuan Cheng, Zhoubo Li, Shumin Deng, Huajun Chen, Ningyu Zhang</t>
  </si>
  <si>
    <t>3/8</t>
  </si>
  <si>
    <t>Easyedit: An easy-to-use knowledge editing framework for large language models</t>
  </si>
  <si>
    <t>ACL Demo</t>
  </si>
  <si>
    <t xml:space="preserve">Peng Wang, Ningyu Zhang, Bozhong Tian, Zekun Xi, Yunzhi Yao, Ziwen Xu, Mengru Wang, Shengyu Mao, Xiaohan Wang, Siyuan Cheng, Kangwei Liu, Yuansheng Ni, Guozhou Zheng, Huajun Chen
</t>
  </si>
  <si>
    <t>3/14</t>
  </si>
  <si>
    <t>一种基于预训练模型的知识图谱嵌入方法和装置</t>
  </si>
  <si>
    <t>是（2023.10.31）</t>
  </si>
  <si>
    <t>张宁豫; 田博中; 程思源; 陈华钧</t>
  </si>
  <si>
    <t>2/4</t>
  </si>
  <si>
    <t>1/14</t>
  </si>
  <si>
    <t>Editing Large Language Models: Problems, Methods, and Opportunities</t>
  </si>
  <si>
    <t>清华A</t>
  </si>
  <si>
    <t>2/8</t>
  </si>
  <si>
    <t>Knowledge Rumination for Pre-trained Language Models</t>
  </si>
  <si>
    <t>Yunzhi Yao, Peng Wang, Shengyu Mao, Chuanqi Tan, Fei Huang, Huajun Chen, Ningyu Zhang</t>
  </si>
  <si>
    <t>OneEdit: A Neural-Symbolic Collaboratively Knowledge Editing System</t>
  </si>
  <si>
    <t>VLDB workshop (LLMKG @ VLDB2024)</t>
  </si>
  <si>
    <t>Ningyu Zhang, Zekun Xi, Yujie Luo, Peng Wang, Bozhong Tian, Yunzhi Yao, Jintian Zhang, Shumin Deng, Mengshu sun, Lei Liang, Zhiqiang Zhang, Xiaowei Zhu, Jun Zhou, Huajun Chen</t>
  </si>
  <si>
    <t>4/14</t>
  </si>
  <si>
    <t>Open-World Biomedical Knowledge Probing and Verification</t>
  </si>
  <si>
    <t>CCKS-IJCKG 2023</t>
  </si>
  <si>
    <t>其他EI会议论文</t>
  </si>
  <si>
    <t>Xi Tian, Peng Wang, Shengyu Mao</t>
  </si>
  <si>
    <t>2/3</t>
  </si>
  <si>
    <t>一种基于隐式知识反刍的问答推理方法和装置</t>
  </si>
  <si>
    <t>是（2023.10.24）</t>
  </si>
  <si>
    <t>张宁豫;王鹏;姚云志;毛盛宇;陈华钧</t>
  </si>
  <si>
    <t>2/5</t>
  </si>
  <si>
    <t xml:space="preserve">Know Your Needs Better: Towards Structured Understanding of Marketer Demands with Analogical Reasoning Augmented LLMs </t>
  </si>
  <si>
    <t>KDD</t>
  </si>
  <si>
    <t>Junjie Wang, Dan Yang, Binbin Hu, Yue Shen, Wen Zhang, Jinjie Gu</t>
  </si>
  <si>
    <t>一种基于结构感知的多元关系知识图谱推理方法和系统</t>
  </si>
  <si>
    <t>是(2024.8.6)</t>
  </si>
  <si>
    <t>张文;汪俊杰</t>
  </si>
  <si>
    <t>2/2</t>
  </si>
  <si>
    <t>一种移动应用障碍检测过程的事件追踪方法与装置</t>
  </si>
  <si>
    <t>是（2024.3.1）</t>
  </si>
  <si>
    <t>卜佳俊; 裴雷; 周晟; 于智; 王炜</t>
  </si>
  <si>
    <t>一种基于超声心动图的右室心肌分割方法和系统</t>
  </si>
  <si>
    <t>是（2024.05.14）</t>
  </si>
  <si>
    <t>卜佳俊、郑薇、顾静军、王志华、包锐钻</t>
  </si>
  <si>
    <t>一种基于深度学习的超声器官结构点定位方法和装置</t>
  </si>
  <si>
    <t>卜佳俊、莫清宇、顾静军、王志华、包锐钻</t>
  </si>
  <si>
    <t>一种面向Kubernetes和Slurm算力融合的弹性调度方法</t>
  </si>
  <si>
    <t>是（2024.09.06）</t>
  </si>
  <si>
    <t>董玮;杨睿祈;高艺;龚凯杰</t>
  </si>
  <si>
    <t>CodeKGC: Code Language Model for Generative Knowledge Graph Construction</t>
  </si>
  <si>
    <t>ACM Transactions on Asian and Low-Resource Language Information Processing</t>
  </si>
  <si>
    <t>Zhen Bi, Jing Chen, Yinuo Jiang, Feiyu Xiong, Wei Guo, Huajun Chen, Ningyu Zhang</t>
  </si>
  <si>
    <t>Relphormer: : Relational Graph Transformer for Knowledge Graph Representations</t>
  </si>
  <si>
    <t>Neurocomputing</t>
  </si>
  <si>
    <t>清华B</t>
  </si>
  <si>
    <t>Zhen Bi, Siyuan Cheng, Jing Chen, Xiaozhuan Liang, Feiyu Xiong, Ningyu Zhang</t>
  </si>
  <si>
    <t>LLMs for knowledge graph construction and reasoning: recent capabilities and future opportunities</t>
  </si>
  <si>
    <t>World Wide Web</t>
  </si>
  <si>
    <t>CCF B</t>
  </si>
  <si>
    <t>Yuqi Zhu, Xiaohan Wang, Jing Chen, Shuofei Qiao, Yixin Ou, Yunzhi Yao, Shumin Deng, Huajun Chen &amp; Ningyu Zhang</t>
  </si>
  <si>
    <t>3/9</t>
  </si>
  <si>
    <t>基于代码语言模型的生成式知识图谱构建方法和装置</t>
  </si>
  <si>
    <t>是（2023.11.10）</t>
  </si>
  <si>
    <t>张宁豫；陈静；毕祯；陈华钧</t>
  </si>
  <si>
    <t>一种基于语言模型角色扮演的长剧本自动生成方法</t>
  </si>
  <si>
    <t>是（2024.07.26）</t>
  </si>
  <si>
    <t>冯天；陈静</t>
  </si>
  <si>
    <t>基于大语言模型的结构化知识查询系统</t>
  </si>
  <si>
    <t>是（2024.08.2）</t>
  </si>
  <si>
    <t>张文;金龙</t>
  </si>
  <si>
    <t>Reliable Academic Conference Question Answering: A Study Based on Large Language Model</t>
  </si>
  <si>
    <t>Start from Zero: Triple Set Prediction for Automatic Knowledge Graph Completion</t>
  </si>
  <si>
    <t>TKDE</t>
  </si>
  <si>
    <t>4/9</t>
  </si>
  <si>
    <t>Benchmark for Detecting Child Pornography in Open Domain Dialogues Using Large Language Models</t>
  </si>
  <si>
    <t>1/9</t>
  </si>
  <si>
    <t>基于大语言模型的学术会议问答系统</t>
  </si>
  <si>
    <t>是（2024.07.23）</t>
  </si>
  <si>
    <t>张文;黄志伟</t>
  </si>
  <si>
    <t>第十五届蓝桥杯全国总决赛C/C++程序设计研究生组</t>
  </si>
  <si>
    <t>工业和信息化部人才交流中心</t>
  </si>
  <si>
    <t>二等奖</t>
  </si>
  <si>
    <t>Continual Multimodal Knowledge Graph Construction</t>
  </si>
  <si>
    <t>InternationalJoint Conference on Artificial Intelligence</t>
  </si>
  <si>
    <t>Xiang Chen, Jingtian Zhang, Xiaohan Wang, Ningyu Zhang, Tongtong Wu,Yuxiang Wang, Yongheng Wangand Huajun Chen</t>
  </si>
  <si>
    <t>World Wide Web Journal</t>
  </si>
  <si>
    <t>Editing Personality for Large Language Models</t>
  </si>
  <si>
    <t>CCF InternationalConference on Natural Language Processing and Chinese Computing</t>
  </si>
  <si>
    <t>Shengyu Mao, Xiaohan Wang, Mengru Wang, Yong Jiang, Pengjun Xie, Fei Huang, Ningyu Zhang</t>
  </si>
  <si>
    <t>一种持续多模态知识图谱的构建方法</t>
  </si>
  <si>
    <t>是（2023.11.7）</t>
  </si>
  <si>
    <t>张宁豫，王潇寒，陈想，张锦添，陈华钧</t>
  </si>
  <si>
    <t>Osprey: Pixel Understanding with Visual Instruction Tuning</t>
  </si>
  <si>
    <t>CVPR</t>
  </si>
  <si>
    <t>Yuqian Yuan, Wentong Li, Jian Liu, Dongqi Tang, Xinjie Luo
, Chi Qin, Lei Zhang, Jianke Zhu</t>
  </si>
  <si>
    <t>1/8</t>
  </si>
  <si>
    <t xml:space="preserve">Label-efficient Segmentation via Affinity Propagation
</t>
  </si>
  <si>
    <t>NeurIPS</t>
  </si>
  <si>
    <t xml:space="preserve">Wentong Li, Yuqian Yuan, Song Wang, Wenyu Liu, Dongqi Tang, Jian Liu, Jianke Zhu, Lei Zhang
</t>
  </si>
  <si>
    <t xml:space="preserve">一种基于像素对关系建模的稀疏标注下的图像分割方法
</t>
  </si>
  <si>
    <t>是（2024.2.20）</t>
  </si>
  <si>
    <t xml:space="preserve">朱建科; 李文通; 袁瑜谦
</t>
  </si>
  <si>
    <t>3/3</t>
  </si>
  <si>
    <t>Rethinking Propagation for Unsupervised Graph Domain Adaptation</t>
  </si>
  <si>
    <t>Meihan Liu, Zeyu Fang, Zhen Zhang, Ming Gu, Sheng Zhou, Xin Wang, Jiajun Bu</t>
  </si>
  <si>
    <t>基于计算机视觉的移动端应用浮窗障碍可操作性检测方法</t>
  </si>
  <si>
    <t>是（2024.4.9）</t>
  </si>
  <si>
    <t>卜佳俊,方泽雨,周晟,李亮城,于智,王炜</t>
  </si>
  <si>
    <t>基于大语言模型的视障人群文档视觉问答指令生成方法和装置</t>
  </si>
  <si>
    <r>
      <rPr>
        <sz val="10"/>
        <rFont val="Arial"/>
        <charset val="0"/>
      </rPr>
      <t>是，</t>
    </r>
    <r>
      <rPr>
        <sz val="10"/>
        <rFont val="Arial"/>
        <charset val="0"/>
      </rPr>
      <t>2024-07-30</t>
    </r>
  </si>
  <si>
    <r>
      <rPr>
        <sz val="10"/>
        <rFont val="Arial"/>
        <charset val="0"/>
      </rPr>
      <t>于智</t>
    </r>
    <r>
      <rPr>
        <sz val="10"/>
        <rFont val="Arial"/>
        <charset val="0"/>
      </rPr>
      <t>   </t>
    </r>
    <r>
      <rPr>
        <sz val="10"/>
        <rFont val="Microsoft JhengHei"/>
        <charset val="134"/>
      </rPr>
      <t>沈宇帆</t>
    </r>
    <r>
      <rPr>
        <sz val="10"/>
        <rFont val="Arial"/>
        <charset val="0"/>
      </rPr>
      <t>   </t>
    </r>
    <r>
      <rPr>
        <sz val="10"/>
        <rFont val="Microsoft JhengHei"/>
        <charset val="134"/>
      </rPr>
      <t>陈杨</t>
    </r>
    <r>
      <rPr>
        <sz val="10"/>
        <rFont val="Arial"/>
        <charset val="0"/>
      </rPr>
      <t>   </t>
    </r>
    <r>
      <rPr>
        <sz val="10"/>
        <rFont val="Microsoft JhengHei"/>
        <charset val="134"/>
      </rPr>
      <t>卜佳俊</t>
    </r>
    <r>
      <rPr>
        <sz val="10"/>
        <rFont val="Arial"/>
        <charset val="0"/>
      </rPr>
      <t>   </t>
    </r>
    <r>
      <rPr>
        <sz val="10"/>
        <rFont val="Microsoft JhengHei"/>
        <charset val="134"/>
      </rPr>
      <t>邢航笛</t>
    </r>
    <r>
      <rPr>
        <sz val="10"/>
        <rFont val="Arial"/>
        <charset val="0"/>
      </rPr>
      <t>  </t>
    </r>
  </si>
  <si>
    <t>一种基于神经网络拟合和预测深度摄像头所拍摄物体高度的方法</t>
  </si>
  <si>
    <r>
      <rPr>
        <sz val="10"/>
        <rFont val="Arial"/>
        <charset val="0"/>
      </rPr>
      <t>是，</t>
    </r>
    <r>
      <rPr>
        <sz val="10"/>
        <rFont val="Arial"/>
        <charset val="0"/>
      </rPr>
      <t>2024-06-04</t>
    </r>
  </si>
  <si>
    <t>李亮城   陈杨   卜佳俊   沈宇帆   王炜   许诚   周晟   于智  </t>
  </si>
  <si>
    <t>(3/8)</t>
  </si>
  <si>
    <t>一种基于Yolov5的毛笔笔尖检测方法 </t>
  </si>
  <si>
    <r>
      <rPr>
        <sz val="10"/>
        <rFont val="Arial"/>
        <charset val="0"/>
      </rPr>
      <t>是，</t>
    </r>
    <r>
      <rPr>
        <sz val="10"/>
        <rFont val="Arial"/>
        <charset val="0"/>
      </rPr>
      <t>2024-04-09</t>
    </r>
  </si>
  <si>
    <r>
      <rPr>
        <sz val="10"/>
        <rFont val="Arial"/>
        <charset val="0"/>
      </rPr>
      <t>李亮城</t>
    </r>
    <r>
      <rPr>
        <sz val="10"/>
        <rFont val="Arial"/>
        <charset val="0"/>
      </rPr>
      <t>  </t>
    </r>
    <r>
      <rPr>
        <sz val="10"/>
        <rFont val="宋体"/>
        <charset val="134"/>
      </rPr>
      <t>陈杨</t>
    </r>
    <r>
      <rPr>
        <sz val="10"/>
        <rFont val="Arial"/>
        <charset val="0"/>
      </rPr>
      <t>   </t>
    </r>
    <r>
      <rPr>
        <sz val="10"/>
        <rFont val="宋体"/>
        <charset val="134"/>
      </rPr>
      <t>卜佳俊</t>
    </r>
    <r>
      <rPr>
        <sz val="10"/>
        <rFont val="Arial"/>
        <charset val="0"/>
      </rPr>
      <t>   </t>
    </r>
    <r>
      <rPr>
        <sz val="10"/>
        <rFont val="宋体"/>
        <charset val="134"/>
      </rPr>
      <t>沈宇帆</t>
    </r>
    <r>
      <rPr>
        <sz val="10"/>
        <rFont val="Arial"/>
        <charset val="0"/>
      </rPr>
      <t>   </t>
    </r>
    <r>
      <rPr>
        <sz val="10"/>
        <rFont val="宋体"/>
        <charset val="134"/>
      </rPr>
      <t>王炜</t>
    </r>
    <r>
      <rPr>
        <sz val="10"/>
        <rFont val="Arial"/>
        <charset val="0"/>
      </rPr>
      <t>   </t>
    </r>
    <r>
      <rPr>
        <sz val="10"/>
        <rFont val="宋体"/>
        <charset val="134"/>
      </rPr>
      <t>许诚</t>
    </r>
    <r>
      <rPr>
        <sz val="10"/>
        <rFont val="Arial"/>
        <charset val="0"/>
      </rPr>
      <t>   </t>
    </r>
    <r>
      <rPr>
        <sz val="10"/>
        <rFont val="宋体"/>
        <charset val="134"/>
      </rPr>
      <t>周晟</t>
    </r>
    <r>
      <rPr>
        <sz val="10"/>
        <rFont val="Arial"/>
        <charset val="0"/>
      </rPr>
      <t>   </t>
    </r>
    <r>
      <rPr>
        <sz val="10"/>
        <rFont val="宋体"/>
        <charset val="134"/>
      </rPr>
      <t>于智</t>
    </r>
    <r>
      <rPr>
        <sz val="10"/>
        <rFont val="Arial"/>
        <charset val="0"/>
      </rPr>
      <t>  </t>
    </r>
  </si>
  <si>
    <t>一种基于词频逆文档频率的视频字幕显示优化方法和系统</t>
  </si>
  <si>
    <r>
      <rPr>
        <sz val="10"/>
        <rFont val="Arial"/>
        <charset val="0"/>
      </rPr>
      <t>是，</t>
    </r>
    <r>
      <rPr>
        <sz val="10"/>
        <rFont val="Arial"/>
        <charset val="0"/>
      </rPr>
      <t>2024-07-09</t>
    </r>
  </si>
  <si>
    <t> 于智   朱则鹏   卜佳俊   沈宇帆   陈杨  </t>
  </si>
  <si>
    <t>(3/5)</t>
  </si>
  <si>
    <t>一种基于背景文字增强的视频字幕生成方法和系统</t>
  </si>
  <si>
    <r>
      <rPr>
        <sz val="10"/>
        <rFont val="Arial"/>
        <charset val="0"/>
      </rPr>
      <t>是，</t>
    </r>
    <r>
      <rPr>
        <sz val="10"/>
        <rFont val="Arial"/>
        <charset val="0"/>
      </rPr>
      <t>2024-04-10</t>
    </r>
  </si>
  <si>
    <t>于智   朱则鹏   卜佳俊   沈宇帆   陈杨  </t>
  </si>
  <si>
    <t>一种C语言到RUST语言的代码自动转换和评估方法和装置</t>
  </si>
  <si>
    <t>是（2024年6月11日）</t>
  </si>
  <si>
    <t xml:space="preserve">
倪超,张乐晓,夏鑫,杨小虎</t>
  </si>
  <si>
    <t>2/4；导师一作</t>
  </si>
  <si>
    <t>一种应急管理下的人流异常检测方法、系统及装置</t>
  </si>
  <si>
    <t xml:space="preserve">是（2024年7月17日） </t>
  </si>
  <si>
    <t>李瑞杰,胡秉德,王新根,陈伟</t>
  </si>
  <si>
    <t>基于边缘信息融合的混凝土大坝裂缝分割方法和系统</t>
  </si>
  <si>
    <t>是（2024 年5月10日）</t>
  </si>
  <si>
    <t>孙辅庭; 龚士林; 黄维; 王佳; 刘西军; 田振宇; 李倩; 孙立; 宋明黎</t>
  </si>
  <si>
    <t>4/9；</t>
  </si>
  <si>
    <r>
      <rPr>
        <sz val="10"/>
        <rFont val="Arial"/>
        <charset val="0"/>
      </rPr>
      <t>识印鉴章</t>
    </r>
    <r>
      <rPr>
        <sz val="10"/>
        <color rgb="FF000000"/>
        <rFont val="Arial"/>
        <charset val="0"/>
      </rPr>
      <t>:</t>
    </r>
    <r>
      <rPr>
        <sz val="10"/>
        <color rgb="FF000000"/>
        <rFont val="Arial"/>
        <charset val="0"/>
      </rPr>
      <t xml:space="preserve"> </t>
    </r>
    <r>
      <rPr>
        <sz val="10"/>
        <color rgb="FF000000"/>
        <rFont val="宋体"/>
        <charset val="134"/>
      </rPr>
      <t>中国书画印章分析系统</t>
    </r>
  </si>
  <si>
    <r>
      <rPr>
        <sz val="10"/>
        <rFont val="Arial"/>
        <charset val="0"/>
      </rPr>
      <t xml:space="preserve"> </t>
    </r>
    <r>
      <rPr>
        <sz val="10"/>
        <color rgb="FF000000"/>
        <rFont val="宋体"/>
        <charset val="134"/>
      </rPr>
      <t>计算机辅助设计与图形学学报</t>
    </r>
    <r>
      <rPr>
        <sz val="10"/>
        <color rgb="FF000000"/>
        <rFont val="Arial"/>
        <charset val="0"/>
      </rPr>
      <t xml:space="preserve"> </t>
    </r>
  </si>
  <si>
    <r>
      <rPr>
        <sz val="10"/>
        <rFont val="Arial"/>
        <charset val="0"/>
      </rPr>
      <t>CCF A</t>
    </r>
    <r>
      <rPr>
        <sz val="10"/>
        <color indexed="8"/>
        <rFont val="宋体"/>
        <charset val="134"/>
      </rPr>
      <t>类中文期刊</t>
    </r>
  </si>
  <si>
    <r>
      <rPr>
        <sz val="10"/>
        <rFont val="Arial"/>
        <charset val="0"/>
      </rPr>
      <t>贾爱玲</t>
    </r>
    <r>
      <rPr>
        <sz val="10"/>
        <color rgb="FF000000"/>
        <rFont val="Arial"/>
        <charset val="0"/>
      </rPr>
      <t>,</t>
    </r>
    <r>
      <rPr>
        <sz val="10"/>
        <color rgb="FF000000"/>
        <rFont val="Arial"/>
        <charset val="0"/>
      </rPr>
      <t xml:space="preserve">  </t>
    </r>
    <r>
      <rPr>
        <sz val="10"/>
        <color rgb="FF000000"/>
        <rFont val="宋体"/>
        <charset val="134"/>
      </rPr>
      <t>张玮</t>
    </r>
    <r>
      <rPr>
        <sz val="10"/>
        <color rgb="FF000000"/>
        <rFont val="Arial"/>
        <charset val="0"/>
      </rPr>
      <t>,</t>
    </r>
    <r>
      <rPr>
        <sz val="10"/>
        <color rgb="FF000000"/>
        <rFont val="Arial"/>
        <charset val="0"/>
      </rPr>
      <t xml:space="preserve">  </t>
    </r>
    <r>
      <rPr>
        <sz val="10"/>
        <color rgb="FF000000"/>
        <rFont val="宋体"/>
        <charset val="134"/>
      </rPr>
      <t>张建伟</t>
    </r>
    <r>
      <rPr>
        <sz val="10"/>
        <color rgb="FF000000"/>
        <rFont val="Arial"/>
        <charset val="0"/>
      </rPr>
      <t xml:space="preserve">  </t>
    </r>
    <r>
      <rPr>
        <sz val="10"/>
        <color rgb="FF000000"/>
        <rFont val="宋体"/>
        <charset val="134"/>
      </rPr>
      <t>陈为</t>
    </r>
  </si>
  <si>
    <t>多模态视频数据集优化与预测处理方法</t>
  </si>
  <si>
    <t>是（2024年5月）</t>
  </si>
  <si>
    <t>舒煜，赵天成，尹建伟</t>
  </si>
  <si>
    <t>1/3；</t>
  </si>
  <si>
    <t>Unveiling Global Interactive Patterns across Graphs: Towards Interpretable Graph Neural Networks</t>
  </si>
  <si>
    <t>SIGKDD</t>
  </si>
  <si>
    <t>Yuwen Wang, Shunyu Liu, TongyaZheng, Kaixuan Chen, Mingli Song</t>
  </si>
  <si>
    <t>1/5</t>
  </si>
  <si>
    <t>基于图彩票假设理论的电网暂态失稳子结构定位方法和系统</t>
  </si>
  <si>
    <t>是（2023/10/27）</t>
  </si>
  <si>
    <t>宋明黎，汪雨雯，刘顺宇，陈凯旋，李文达，苏运，田英杰</t>
  </si>
  <si>
    <t>2/7，导师一作</t>
  </si>
  <si>
    <t>Simple graph condensation</t>
  </si>
  <si>
    <t>ECML-PKDD</t>
  </si>
  <si>
    <r>
      <rPr>
        <sz val="10"/>
        <rFont val="Arial"/>
        <charset val="0"/>
      </rPr>
      <t>2024.</t>
    </r>
    <r>
      <rPr>
        <sz val="10"/>
        <rFont val="宋体"/>
        <charset val="134"/>
      </rPr>
      <t>七月</t>
    </r>
  </si>
  <si>
    <t>CCF B类论文</t>
  </si>
  <si>
    <t>Zhenbang Xiao, Yu Wang, Shunyu Liu, Huiqiong Wang, Mingli Song, Tongya Zheng</t>
  </si>
  <si>
    <t>Language Models-enhanced Semantic Topology Representation Learning for Temporal Knowledge Graph Extrapolation</t>
  </si>
  <si>
    <t>CIKM</t>
  </si>
  <si>
    <r>
      <rPr>
        <sz val="10"/>
        <rFont val="Arial"/>
        <charset val="0"/>
      </rPr>
      <t>2024.</t>
    </r>
    <r>
      <rPr>
        <sz val="10"/>
        <rFont val="宋体"/>
        <charset val="134"/>
      </rPr>
      <t>十月</t>
    </r>
  </si>
  <si>
    <t>Tianli Zhang, Tongya Zheng, Zhenbang Xiao, Zulong Chen, Liangyue Li, Zunlei Feng, Dongxiang Zhang, Mingli Song</t>
  </si>
  <si>
    <r>
      <rPr>
        <sz val="10"/>
        <rFont val="Arial"/>
        <charset val="0"/>
      </rPr>
      <t>2/8(Tongya Zheng</t>
    </r>
    <r>
      <rPr>
        <sz val="10"/>
        <color indexed="8"/>
        <rFont val="宋体"/>
        <charset val="134"/>
      </rPr>
      <t>为老师</t>
    </r>
    <r>
      <rPr>
        <sz val="10"/>
        <color rgb="FF000000"/>
        <rFont val="Arial"/>
        <charset val="0"/>
      </rPr>
      <t>)</t>
    </r>
  </si>
  <si>
    <t>layotto</t>
  </si>
  <si>
    <t>Angle Robustness Unmanned Aerial Vehicle Navigation in GNSS-Denied Scenarios</t>
  </si>
  <si>
    <t>Yuxin Wang, Zunlei Feng, Haofei Zhang, Yang Gao, Jie Lei, Li Sun, Mingli Song</t>
  </si>
  <si>
    <t>一种基于周期性数据预测的集群动态伸缩方法和系统</t>
  </si>
  <si>
    <t>是（2024年8月9日）</t>
  </si>
  <si>
    <t>黄文涛，才政功</t>
  </si>
  <si>
    <t xml:space="preserve"> A Survey of Neural Trees: Co-evolving Neural Networks and Decision Trees</t>
  </si>
  <si>
    <t>TNNLS</t>
  </si>
  <si>
    <t>CCF B类期刊</t>
  </si>
  <si>
    <t>李昊伶，宋杰，薛梦琦，张皓飞，宋明黎</t>
  </si>
  <si>
    <t>Constituent Attention for Vision Transformers</t>
  </si>
  <si>
    <t>CVIU</t>
  </si>
  <si>
    <t>李昊伶，薛梦琦，宋杰，张皓飞，王慧琼，梁凌宇，宋明黎</t>
  </si>
  <si>
    <t>Decoupled Behavior-based Contrastive Recommendation</t>
  </si>
  <si>
    <r>
      <rPr>
        <sz val="10"/>
        <rFont val="Arial"/>
        <charset val="0"/>
      </rPr>
      <t>2024.10</t>
    </r>
    <r>
      <rPr>
        <sz val="10"/>
        <rFont val="宋体"/>
        <charset val="134"/>
      </rPr>
      <t>月</t>
    </r>
  </si>
  <si>
    <t>Mengduo Yang, Jie Zhou, Meng Xi, Xiaohua Pan, Yi Yuan, Ying Li, Yangyang
Wu, Jinshan Zhang, and Jianwei Yin</t>
  </si>
  <si>
    <t>1/9。</t>
  </si>
  <si>
    <t>Adaptive Fusion of Multi-View for Graph Contrastive
Recommendation</t>
  </si>
  <si>
    <t>Recsys</t>
  </si>
  <si>
    <t>Mengduo Yang, Yi Yuan, Jie Zhou, Meng Xi, Xiaohua Pan, Ying Li, Yangyang
Wu, Jinshan Zhang, and Jianwei Yin</t>
  </si>
  <si>
    <t>Short-form UGC Video Quality Assessment Based on Multi-Level Video Fusion
with Rank-Aware</t>
  </si>
  <si>
    <t>CVPR Workshop</t>
  </si>
  <si>
    <r>
      <rPr>
        <sz val="10"/>
        <rFont val="Arial"/>
        <charset val="0"/>
      </rPr>
      <t>2024.5</t>
    </r>
    <r>
      <rPr>
        <sz val="10"/>
        <rFont val="宋体"/>
        <charset val="134"/>
      </rPr>
      <t>月</t>
    </r>
  </si>
  <si>
    <t>EI类论文</t>
  </si>
  <si>
    <t>Haoran Xu, Jie Zhou, Mengduo Yang, and Jiaze Li</t>
  </si>
  <si>
    <t>3/4。</t>
  </si>
  <si>
    <t>一种多行为感知的图对比推荐方法</t>
  </si>
  <si>
    <t>是（2024年4月19日）</t>
  </si>
  <si>
    <t>席萌，杨孟铎，周洁，潘晓华，李莹，吴洋洋，邓水光，尹建伟</t>
  </si>
  <si>
    <t>2/8；导师一作</t>
  </si>
  <si>
    <t>一种基于注意力机制的自然文本转图数据库查询语言的方法</t>
  </si>
  <si>
    <t>是（2024 年5月31日）</t>
  </si>
  <si>
    <t>杨孟铎,席萌,周洁,潘晓华,李莹,邓水光,尹建伟</t>
  </si>
  <si>
    <t>1/7；</t>
  </si>
  <si>
    <t>一种可学习增强的图对比推荐方法</t>
  </si>
  <si>
    <t>是（2024年3月8日）</t>
  </si>
  <si>
    <t>一种基于互信息与改进图自编码器的多模态推荐方法</t>
  </si>
  <si>
    <t>是（2024年7月26日）</t>
  </si>
  <si>
    <t>席萌,杨孟铎,周洁,潘晓华,李莹,吴洋洋,邓水光,尹建伟</t>
  </si>
  <si>
    <t>一种基于大语言模型的超采样文本生成方法</t>
  </si>
  <si>
    <t>是（2024年4月5日）</t>
  </si>
  <si>
    <t>席萌,周洁,杨孟铎,徐晓东,潘晓华,徐坚,尹建伟</t>
  </si>
  <si>
    <t>3/7；导师一作</t>
  </si>
  <si>
    <t>Training Free Pretrained model merging</t>
  </si>
  <si>
    <t>cvpr</t>
  </si>
  <si>
    <t>2024.2月</t>
  </si>
  <si>
    <t>Zhengqi Xu, Ke Yuan, Huiqiong Wang, Yong Wang, Mingli Song, Jie Song</t>
  </si>
  <si>
    <r>
      <rPr>
        <sz val="10"/>
        <rFont val="宋体"/>
        <charset val="0"/>
      </rPr>
      <t>电子信息</t>
    </r>
    <r>
      <rPr>
        <sz val="10"/>
        <rFont val="Arial"/>
        <charset val="0"/>
      </rPr>
      <t>2205</t>
    </r>
    <r>
      <rPr>
        <sz val="10"/>
        <rFont val="宋体"/>
        <charset val="0"/>
      </rPr>
      <t>班</t>
    </r>
  </si>
  <si>
    <r>
      <rPr>
        <sz val="10"/>
        <rFont val="宋体"/>
        <charset val="134"/>
      </rPr>
      <t>电子信息2</t>
    </r>
    <r>
      <rPr>
        <sz val="10"/>
        <rFont val="宋体"/>
        <charset val="134"/>
      </rPr>
      <t>205班</t>
    </r>
  </si>
  <si>
    <r>
      <rPr>
        <sz val="10"/>
        <rFont val="宋体"/>
        <charset val="134"/>
      </rPr>
      <t>基于代码大模型的</t>
    </r>
    <r>
      <rPr>
        <sz val="10"/>
        <rFont val="Arial"/>
        <charset val="0"/>
      </rPr>
      <t>Rust</t>
    </r>
    <r>
      <rPr>
        <sz val="10"/>
        <rFont val="宋体"/>
        <charset val="134"/>
      </rPr>
      <t>语言文档测试自动生成方法及装置</t>
    </r>
  </si>
  <si>
    <t>胡星，谭梓煊，夏鑫，杨小虎</t>
  </si>
  <si>
    <t>TrajRecovery: An Efficient Vehicle Trajectory Recovery Framework based on Urban-Scale Traffic Camera Records</t>
  </si>
  <si>
    <r>
      <rPr>
        <sz val="10"/>
        <rFont val="Arial"/>
        <charset val="0"/>
      </rPr>
      <t>CCF A</t>
    </r>
    <r>
      <rPr>
        <sz val="10"/>
        <rFont val="宋体"/>
        <charset val="134"/>
      </rPr>
      <t>类论文</t>
    </r>
  </si>
  <si>
    <t>Dongen Wu, Ziquan Fang, Qichen Sun, Lu Chen, Haiyang Hu, Fei Wang, Yunjun Gao</t>
  </si>
  <si>
    <t>Cryptocurrency Topic Burst Prediction via Hybrid Twin-structured Multi-modal Learning</t>
  </si>
  <si>
    <t>DASFAA</t>
  </si>
  <si>
    <r>
      <rPr>
        <sz val="10"/>
        <rFont val="Arial"/>
        <charset val="0"/>
      </rPr>
      <t>CCF B</t>
    </r>
    <r>
      <rPr>
        <sz val="10"/>
        <rFont val="宋体"/>
        <charset val="134"/>
      </rPr>
      <t>类论文</t>
    </r>
  </si>
  <si>
    <t>Keting Yin, Xiaen Sun, Tian Feng</t>
  </si>
  <si>
    <t>一种基于梯度提升树的链上数字内容流行度预测方法</t>
  </si>
  <si>
    <t>尹可挺，鲁兴，郭晓涵，孙夏恩，高鹏，张联成</t>
  </si>
  <si>
    <t>4/6</t>
  </si>
  <si>
    <t>一种基于多模态特征的链上数字内容舆情传播预警方法</t>
  </si>
  <si>
    <t>尹可挺，孙夏恩，冯天，陈依苓，鲁兴</t>
  </si>
  <si>
    <r>
      <rPr>
        <sz val="10"/>
        <rFont val="宋体"/>
        <charset val="134"/>
      </rPr>
      <t>一种基于细粒度语义和双塔模型的</t>
    </r>
    <r>
      <rPr>
        <sz val="10"/>
        <rFont val="Arial"/>
        <charset val="0"/>
      </rPr>
      <t xml:space="preserve">NFT </t>
    </r>
    <r>
      <rPr>
        <sz val="10"/>
        <rFont val="宋体"/>
        <charset val="134"/>
      </rPr>
      <t>关联舆情判定方法</t>
    </r>
  </si>
  <si>
    <t>尹可挺，孙夏恩，冯天，鲁兴，郭晓涵，汤泉</t>
  </si>
  <si>
    <t>A Large-Scale Empirical Study of Open Source License Usage: Practices and Challenges</t>
  </si>
  <si>
    <t>MSR</t>
  </si>
  <si>
    <r>
      <rPr>
        <sz val="10"/>
        <rFont val="Arial"/>
        <charset val="0"/>
      </rPr>
      <t>CCF C</t>
    </r>
    <r>
      <rPr>
        <sz val="10"/>
        <rFont val="宋体"/>
        <charset val="134"/>
      </rPr>
      <t>类论文</t>
    </r>
  </si>
  <si>
    <t>Jiaqi Wu, Lingfeng Bao, Xiaohu Yang, Xin Xia, Xing Hu</t>
  </si>
  <si>
    <t>Code Search Is All You Need? Improving Code Suggestions with Code Search</t>
  </si>
  <si>
    <t>ICSE</t>
  </si>
  <si>
    <t>Junkai Chen, Xing Hu, Zhenhao Li, Cuiyun Gao, Xin Xia, David Lo</t>
  </si>
  <si>
    <t>Reasoning Runtime Behavior of a Program with LLM: How Far Are We?</t>
  </si>
  <si>
    <t>Junkai Chen, Zhiyuan Pan, Xing Hu, Zhenhao Li, Ge Li, Xin Xia</t>
  </si>
  <si>
    <t>索引系统、数据处理方法及查询优化装置</t>
  </si>
  <si>
    <t>柯翔宇，金露，阮健乘，高云君，陈璐</t>
  </si>
  <si>
    <t>Dynamic NFT classification and detection on Ethereum via smart contract</t>
  </si>
  <si>
    <t>SMC</t>
  </si>
  <si>
    <t>Keting Yin, Zheng Zhu, XiaoXue Ren, Xing Wang</t>
  </si>
  <si>
    <r>
      <rPr>
        <sz val="10"/>
        <rFont val="宋体"/>
        <charset val="134"/>
      </rPr>
      <t>一种基于</t>
    </r>
    <r>
      <rPr>
        <sz val="10"/>
        <rFont val="Arial"/>
        <charset val="0"/>
      </rPr>
      <t>solidity</t>
    </r>
    <r>
      <rPr>
        <sz val="10"/>
        <rFont val="宋体"/>
        <charset val="134"/>
      </rPr>
      <t>智能合约的动态</t>
    </r>
    <r>
      <rPr>
        <sz val="10"/>
        <rFont val="Arial"/>
        <charset val="0"/>
      </rPr>
      <t>NFT</t>
    </r>
    <r>
      <rPr>
        <sz val="10"/>
        <rFont val="宋体"/>
        <charset val="134"/>
      </rPr>
      <t>识别方法及装置</t>
    </r>
  </si>
  <si>
    <t>尹可挺，朱政，王鑫</t>
  </si>
  <si>
    <t>Research on Bitcoin inscriptions risk monitoring</t>
  </si>
  <si>
    <t>BDPC</t>
  </si>
  <si>
    <r>
      <rPr>
        <sz val="10"/>
        <rFont val="宋体"/>
        <charset val="134"/>
      </rPr>
      <t>其他</t>
    </r>
    <r>
      <rPr>
        <sz val="10"/>
        <rFont val="Arial"/>
        <charset val="0"/>
      </rPr>
      <t>EI</t>
    </r>
    <r>
      <rPr>
        <sz val="10"/>
        <rFont val="宋体"/>
        <charset val="134"/>
      </rPr>
      <t>会议论文</t>
    </r>
  </si>
  <si>
    <t>Zheng Zhu, Zonghao Guo, Xinan Ma, Keting Yin</t>
  </si>
  <si>
    <r>
      <rPr>
        <sz val="10"/>
        <rFont val="宋体"/>
        <charset val="134"/>
      </rPr>
      <t>一种基于</t>
    </r>
    <r>
      <rPr>
        <sz val="10"/>
        <rFont val="Arial"/>
        <charset val="0"/>
      </rPr>
      <t>EVM</t>
    </r>
    <r>
      <rPr>
        <sz val="10"/>
        <rFont val="宋体"/>
        <charset val="134"/>
      </rPr>
      <t>兼容链的</t>
    </r>
    <r>
      <rPr>
        <sz val="10"/>
        <rFont val="Arial"/>
        <charset val="0"/>
      </rPr>
      <t>NFT</t>
    </r>
    <r>
      <rPr>
        <sz val="10"/>
        <rFont val="宋体"/>
        <charset val="134"/>
      </rPr>
      <t>跨链交易监测方法及装置</t>
    </r>
  </si>
  <si>
    <t>尹可挺，朱政，郭宗豪，陈依苓</t>
  </si>
  <si>
    <t>Instructive Code Retriever: Learn from Large Language Model's Feedback for Code Intelligence Tasks</t>
  </si>
  <si>
    <t>ASE</t>
  </si>
  <si>
    <t>Jiawei Lu, Haoye Wang, Zhongxin Liu, Keyu Liang, Lingfeng Bao, Xiaohu Yang</t>
  </si>
  <si>
    <t>一种基于多阶段数据增强的去噪图欺诈检测方法及装置</t>
  </si>
  <si>
    <t>高云君，周郑杰，房子荃</t>
  </si>
  <si>
    <t>UniView: A Unified Autonomous Materialized View Management System for Various Databases</t>
  </si>
  <si>
    <t>VLDB</t>
  </si>
  <si>
    <r>
      <rPr>
        <sz val="10"/>
        <rFont val="Arial"/>
        <charset val="0"/>
      </rPr>
      <t>CCF A</t>
    </r>
    <r>
      <rPr>
        <sz val="10"/>
        <rFont val="宋体"/>
        <charset val="134"/>
      </rPr>
      <t>类论文（</t>
    </r>
    <r>
      <rPr>
        <sz val="10"/>
        <rFont val="宋体"/>
        <charset val="134"/>
      </rPr>
      <t>短论文）</t>
    </r>
  </si>
  <si>
    <t>Zhenrong Xu, Pengfei Wang, Guoze Xue, Qitong Yan, Shenghao Gong, Yelan Jiang, Yuren Mao, Yunjun Gao, Shu Shen, Wei Zhang, Dan Luo, Lu Chen</t>
  </si>
  <si>
    <t>1/12</t>
  </si>
  <si>
    <t>The Application of Blockchain Techinology in the Area of Satellite Remote Sensing Data</t>
  </si>
  <si>
    <t>Agro-Geoinformatics</t>
  </si>
  <si>
    <t>Haiyu He, Yongheng Shang, Xiaoyu Zhang, Jianwei Yin, Shuiguang Deng</t>
  </si>
  <si>
    <t>一种智能化区块链框架生成方法及系统</t>
  </si>
  <si>
    <t>尚永衡，何海煜，尹建伟</t>
  </si>
  <si>
    <t>Methods for Monitering the Photovoltaic Pannel: A Review</t>
  </si>
  <si>
    <t>Yongheng Shang, Haiyu He, Zilun Zhang, Zhengwei Shen, Xiaoyu Zhang, Xiaoye Miao, Jianwei Yin, Jun Han, Cai Chao</t>
  </si>
  <si>
    <t>SOURCEP: DETECTING PONZI SCHEMES ON ETHEREUM WITH SOURCE CODE</t>
  </si>
  <si>
    <t>ICASSP</t>
  </si>
  <si>
    <t>Pengcheng Lu, Liang Cai, Keting Yin</t>
  </si>
  <si>
    <t>一种基于预训练模型的智能合约庞氏骗局检测方法及装置</t>
  </si>
  <si>
    <t>卢鹏程，蔡亮</t>
  </si>
  <si>
    <r>
      <rPr>
        <sz val="10"/>
        <rFont val="宋体"/>
        <charset val="0"/>
      </rPr>
      <t>电子信息</t>
    </r>
    <r>
      <rPr>
        <sz val="10"/>
        <rFont val="Arial"/>
        <charset val="0"/>
      </rPr>
      <t>2206</t>
    </r>
    <r>
      <rPr>
        <sz val="10"/>
        <rFont val="宋体"/>
        <charset val="0"/>
      </rPr>
      <t>班</t>
    </r>
  </si>
  <si>
    <t>一种基于Swin Transformer的钢印字符识别方法和系统</t>
  </si>
  <si>
    <t>是（20240521）</t>
  </si>
  <si>
    <t>姚洙轶; 李俊; 吴吉义; 干红华</t>
  </si>
  <si>
    <t>一种面向分割学习的模型后门攻击脆弱性分析方法和系统</t>
  </si>
  <si>
    <t>是（ 2024年08月07日）</t>
  </si>
  <si>
    <t>纪守领、丁卓远、周纯毅、李清明、蒲誉文、陈佳豪</t>
  </si>
  <si>
    <t>一种面向电磁计算的几何自适应网格生成方法</t>
  </si>
  <si>
    <t>是(2024年9月23日)</t>
  </si>
  <si>
    <t>是（ 2024年05月28日）</t>
  </si>
  <si>
    <t>陈建军、谌惠、叶鸿飞</t>
  </si>
  <si>
    <t>面向半导体器件模拟的八叉树网格加密和生成方法</t>
  </si>
  <si>
    <t>是(2024年8月6日)</t>
  </si>
  <si>
    <t>是（ 2024年05月24日）</t>
  </si>
  <si>
    <t xml:space="preserve">陈建军;魏祥利;刘陶然
</t>
  </si>
  <si>
    <t>少样本场景提示学习预训练语言模型的鲁棒水印注入方法</t>
  </si>
  <si>
    <t>是（ 2024年08月27日）</t>
  </si>
  <si>
    <t>张旭鸿,柴欣怡,曾睿,杜天宇,尹建伟</t>
  </si>
  <si>
    <t>一种并行模糊测试场景下程序结构敏感的引擎任务划分方法和系统，
一种基于选择性插桩的Windows平台并行模糊测试方法和系统，
一种任务目标导向的并行模糊测试用例调度方法和系统</t>
  </si>
  <si>
    <t>是（8.23）是（8.16）是（8.20）</t>
  </si>
  <si>
    <t>（张旭鸿; 武昊天; 梁红; 夏亦凡; 向意; 纪守领; 尹建伟）
（张旭鸿; 武昊天; 梁红; 纪守领; 尹建伟）
（纪守领; 梁红; 武昊天; 向意; 夏亦凡; 张旭鸿; 伍一鸣; 巫英才; 邓水光）</t>
  </si>
  <si>
    <t>2/7，2/5，3/9</t>
  </si>
  <si>
    <t>1. Scenario-Driven Cyber-Physical-Social System: Intelligent Workflow Generation based on Capability
2.Adaptive Scheduling of High-Availability Drone Swarms for Congestion Alleviation in Connected Automated Vehicles
3.High Availability Migration Mechanism for UAV Failures in Edge Scenarios</t>
  </si>
  <si>
    <t>1. WWW
2.TAAS
3.Tsinghua Science and Technology</t>
  </si>
  <si>
    <t>1.2024.3.4
2.2024.6.14
3.2024.7.23</t>
  </si>
  <si>
    <t>1.CCF-A
2.CCF-B
3.清华大学新版计算机学科推荐学术会议和期刊列表B类论文</t>
  </si>
  <si>
    <t>1.李逸，赵新奎，陈宸，庞盛业，周正阳，尹建伟
2.庞盛业，李逸，秦臻，赵新奎，陈锦涛，王范，尹建伟
3.金浩然，李逸，庞盛业，舒锦松，智晨，张旭鸿，徐悦甡，Cai Junlan，Liu Shaofeng，Li Xiang，赵新奎</t>
  </si>
  <si>
    <t>1. 1/6
2. 2/7
3. 2/11</t>
  </si>
  <si>
    <t>1. https://github.com/kubeedge/kubeedge/commit/d7e081b93d1964061da272e965cd7b3e550ab667
2.https://github.com/kubeedge/kubeedge/commit/c8276bbc72b54a71544fda8bdc45206c4f4541e4 （1分）</t>
  </si>
  <si>
    <t xml:space="preserve"> Manufacturing Domain QA with Integrated Term Enhanced RAG</t>
  </si>
  <si>
    <t>2024.7.5</t>
  </si>
  <si>
    <t>贝毅君，方植滨，毛盛宇，于书懿，姜岩</t>
  </si>
  <si>
    <t>（导1 4/5）</t>
  </si>
  <si>
    <t>1. AIGC模型联邦学习训练的全阶段可信保障方法
2. 基于区块链可信监听数据的服务结算方法及装置
3. 基于区块链的多父子链结算方法
4. 基于区块链的多方频繁服务交易场景中的共识方法及装置
5. 基于区块链的API服务调用存证结算方法</t>
  </si>
  <si>
    <t xml:space="preserve">1. 赵新奎，于书懿，尹建伟，智晨，张旭鸿 
2. 赵新奎，胡殿凯，于书懿，尹建伟，庞盛业，罗嘉胤  
3. 赵新奎，于书懿，尹建伟，罗嘉胤，胡殿凯，智晨，庞盛业  
4. 赵新奎，于书懿，尹建伟，庞盛业，罗嘉胤，智晨  
5. 赵新奎，胡殿凯，于书懿，邓水光，尚永衡，庞盛业，罗嘉胤  </t>
  </si>
  <si>
    <t>1. 导1 2/5
2. 导1 3/5
3. 导1 2/5
4. 导1 2/5
5. 导1 3/5</t>
  </si>
  <si>
    <t>CCG 2023中国数字服务大会软件服务创新大赛一等奖</t>
  </si>
  <si>
    <t>教育学部高等学校软件工程专业教学知道委员会，</t>
  </si>
  <si>
    <t>一等奖</t>
  </si>
  <si>
    <t>于书懿，庞盛业，罗嘉胤</t>
  </si>
  <si>
    <t xml:space="preserve">15分 </t>
  </si>
  <si>
    <t>1.Analysis of Performance and Optimization in MindSpore on Ascend NPUs
2.Performance Evaluation of MindSpore and PyTorch Based on Ascend NPU</t>
  </si>
  <si>
    <t>ICPADS 2023</t>
  </si>
  <si>
    <t>1.Bangchuan Wang; Chuying Yang; Rui Zhu; Xiao Liu; Mingyao Zhou; Nenggan Zheng
2.Zeling Zhu; Bangchuan Wang; Chuying Yang; Rui Zhu; Mingyao Zhou; Nenggan Zheng</t>
  </si>
  <si>
    <t>1.2/6
2.3/6</t>
  </si>
  <si>
    <t>1.一种受果蝇轨迹分布及交互模式启发的飞行行为生成模型
2.一种果蝇飞行轨迹层次化分割与行为模式分析方法
3.基于自适应特征融合的仿真集群行为层次相似性评价通用方法及应用
4.基于空间特征和结构特征的果蝇飞行轨迹分类方法</t>
  </si>
  <si>
    <t>1.是（2024年6月21日）
2.是（2023年11月17日）
3.是（2024年6月14日）
4.是（2024年6月11日）</t>
  </si>
  <si>
    <t>1.
郑能干; 汪帮传; 朱睿; 杨楚瀛; 柳伟杰
2.
郑能干; 杨楚瀛; 朱睿; 汪帮传; 张焓; 刘超
3.
郑能干; 朱睿; 杨楚瀛; 汪帮传; 柳伟杰; 张焓
4.
郑能干; 杨楚瀛; 朱睿; 汪帮传; 刘超; 张焓</t>
  </si>
  <si>
    <t>1.导1 4/6
2.导1 2/6
3.导1 3/6
4.导1 2/6</t>
  </si>
  <si>
    <t>针对联邦推荐系统的梯度攻击方法及装置</t>
  </si>
  <si>
    <t>是(2024.4.5)</t>
  </si>
  <si>
    <t>陈超超,王逸濠,郑小林,苏嘉婕</t>
  </si>
  <si>
    <t>导1 2/4</t>
  </si>
  <si>
    <t>一种基于城市交通仿真的车辆换道控制方
法及装置</t>
  </si>
  <si>
    <t>是（ 2024年07月02日）</t>
  </si>
  <si>
    <t>陈奇 张卓凡 张子健 沈李强
裘英杰</t>
  </si>
  <si>
    <t>导1 2/5</t>
  </si>
  <si>
    <t>Revisit Targeted Model Poisoning on Federated Recommendation: Optimize via Multi-objective Transport</t>
  </si>
  <si>
    <t>SIGIR 24</t>
  </si>
  <si>
    <t>2024.7.11</t>
  </si>
  <si>
    <t>ccfA</t>
  </si>
  <si>
    <t>Jiajie Su, Chaochao Chen, Weiming Liu, Zibin Lin, Shuheng Shen, Weiqiang Wang, Xiaolin Zheng</t>
  </si>
  <si>
    <t>（4/7）导2</t>
  </si>
  <si>
    <t>缺失表格数据公平预测方法及装置、电子设备</t>
  </si>
  <si>
    <t>是(2024年8月27日)</t>
  </si>
  <si>
    <t>是(2024年6月21日)</t>
  </si>
  <si>
    <t>苗晓晔;强蕾;吴洋洋;尹建伟;潘晓华;席萌</t>
  </si>
  <si>
    <t>一种在物理域上针对黑盒人脸识别系统的对抗样本生成方法</t>
  </si>
  <si>
    <t>是（2024年3月1日）</t>
  </si>
  <si>
    <t>张旭鸿,沈志强,尹建伟,纪守领,翁海琴</t>
  </si>
  <si>
    <t>1.1/6
2.2/6</t>
  </si>
  <si>
    <t>1.导1 2/6
2.导1 4/6
3.导1 4/6
4.导1 4/6</t>
  </si>
  <si>
    <r>
      <rPr>
        <sz val="10"/>
        <rFont val="Arial"/>
        <charset val="0"/>
      </rPr>
      <t>1.</t>
    </r>
    <r>
      <rPr>
        <sz val="10"/>
        <rFont val="宋体"/>
        <charset val="134"/>
      </rPr>
      <t>一种基于时空数据融合的资源预测方法</t>
    </r>
    <r>
      <rPr>
        <sz val="10"/>
        <rFont val="Arial"/>
        <charset val="0"/>
      </rPr>
      <t xml:space="preserve">
2.</t>
    </r>
    <r>
      <rPr>
        <sz val="10"/>
        <rFont val="宋体"/>
        <charset val="134"/>
      </rPr>
      <t>一种基于</t>
    </r>
    <r>
      <rPr>
        <sz val="10"/>
        <rFont val="Arial"/>
        <charset val="0"/>
      </rPr>
      <t>Kubernetes</t>
    </r>
    <r>
      <rPr>
        <sz val="10"/>
        <rFont val="宋体"/>
        <charset val="134"/>
      </rPr>
      <t>的服务编排系统</t>
    </r>
  </si>
  <si>
    <r>
      <rPr>
        <sz val="10"/>
        <rFont val="Arial"/>
        <charset val="0"/>
      </rPr>
      <t>1.</t>
    </r>
    <r>
      <rPr>
        <sz val="10"/>
        <rFont val="宋体"/>
        <charset val="134"/>
      </rPr>
      <t>是（</t>
    </r>
    <r>
      <rPr>
        <sz val="10"/>
        <rFont val="Arial"/>
        <charset val="0"/>
      </rPr>
      <t>2024</t>
    </r>
    <r>
      <rPr>
        <sz val="10"/>
        <rFont val="宋体"/>
        <charset val="134"/>
      </rPr>
      <t>年</t>
    </r>
    <r>
      <rPr>
        <sz val="10"/>
        <rFont val="Arial"/>
        <charset val="0"/>
      </rPr>
      <t>5</t>
    </r>
    <r>
      <rPr>
        <sz val="10"/>
        <rFont val="宋体"/>
        <charset val="134"/>
      </rPr>
      <t>月</t>
    </r>
    <r>
      <rPr>
        <sz val="10"/>
        <rFont val="Arial"/>
        <charset val="0"/>
      </rPr>
      <t>10</t>
    </r>
    <r>
      <rPr>
        <sz val="10"/>
        <rFont val="宋体"/>
        <charset val="134"/>
      </rPr>
      <t>日）</t>
    </r>
    <r>
      <rPr>
        <sz val="10"/>
        <rFont val="Arial"/>
        <charset val="0"/>
      </rPr>
      <t xml:space="preserve">
2.</t>
    </r>
    <r>
      <rPr>
        <sz val="10"/>
        <rFont val="宋体"/>
        <charset val="134"/>
      </rPr>
      <t>是（</t>
    </r>
    <r>
      <rPr>
        <sz val="10"/>
        <rFont val="Arial"/>
        <charset val="0"/>
      </rPr>
      <t>2024</t>
    </r>
    <r>
      <rPr>
        <sz val="10"/>
        <rFont val="宋体"/>
        <charset val="134"/>
      </rPr>
      <t>年</t>
    </r>
    <r>
      <rPr>
        <sz val="10"/>
        <rFont val="Arial"/>
        <charset val="0"/>
      </rPr>
      <t>4</t>
    </r>
    <r>
      <rPr>
        <sz val="10"/>
        <rFont val="宋体"/>
        <charset val="134"/>
      </rPr>
      <t>月</t>
    </r>
    <r>
      <rPr>
        <sz val="10"/>
        <rFont val="Arial"/>
        <charset val="0"/>
      </rPr>
      <t>30</t>
    </r>
    <r>
      <rPr>
        <sz val="10"/>
        <rFont val="宋体"/>
        <charset val="134"/>
      </rPr>
      <t>日）</t>
    </r>
  </si>
  <si>
    <r>
      <rPr>
        <sz val="10"/>
        <rFont val="Arial"/>
        <charset val="0"/>
      </rPr>
      <t>1.</t>
    </r>
    <r>
      <rPr>
        <sz val="10"/>
        <rFont val="宋体"/>
        <charset val="134"/>
      </rPr>
      <t>李莹；甘蕊；王煊烨；席萌；潘晓华；尹建伟</t>
    </r>
    <r>
      <rPr>
        <sz val="10"/>
        <rFont val="Arial"/>
        <charset val="0"/>
      </rPr>
      <t xml:space="preserve">
2.
</t>
    </r>
    <r>
      <rPr>
        <sz val="10"/>
        <rFont val="宋体"/>
        <charset val="134"/>
      </rPr>
      <t>甘蕊；王煊烨；潘晓华；尹建伟；席萌；李莹；</t>
    </r>
  </si>
  <si>
    <r>
      <rPr>
        <sz val="10"/>
        <rFont val="Arial"/>
        <charset val="0"/>
      </rPr>
      <t>1.</t>
    </r>
    <r>
      <rPr>
        <sz val="10"/>
        <rFont val="宋体"/>
        <charset val="134"/>
      </rPr>
      <t>导</t>
    </r>
    <r>
      <rPr>
        <sz val="10"/>
        <rFont val="Arial"/>
        <charset val="0"/>
      </rPr>
      <t>1 2/6
2.1/6</t>
    </r>
  </si>
  <si>
    <r>
      <rPr>
        <sz val="10"/>
        <rFont val="Arial"/>
        <charset val="0"/>
      </rPr>
      <t>5</t>
    </r>
    <r>
      <rPr>
        <sz val="10"/>
        <rFont val="宋体"/>
        <charset val="134"/>
      </rPr>
      <t>分</t>
    </r>
  </si>
  <si>
    <r>
      <rPr>
        <sz val="10"/>
        <rFont val="宋体"/>
        <charset val="0"/>
      </rPr>
      <t>电子信息</t>
    </r>
    <r>
      <rPr>
        <sz val="10"/>
        <rFont val="Arial"/>
        <charset val="0"/>
      </rPr>
      <t>2207</t>
    </r>
    <r>
      <rPr>
        <sz val="10"/>
        <rFont val="宋体"/>
        <charset val="0"/>
      </rPr>
      <t>班</t>
    </r>
  </si>
  <si>
    <t>电子信息2207</t>
  </si>
  <si>
    <t>XvSomeIP: A High-Performance In-Vehicle Communication Middleware Based on XDP</t>
  </si>
  <si>
    <t>22nd IEEE International Conference on Industrial Informatics</t>
  </si>
  <si>
    <t>2024.06.08</t>
  </si>
  <si>
    <t>Guoqing Yang, Hongming Zhong, Qiang Zhou, Pan Lv, Hong Li, Zhijie Pan</t>
  </si>
  <si>
    <t>DOCTer: a novel EEG-based diagnosis framework for disorders of consciousness</t>
  </si>
  <si>
    <t>Journal of Neural Engineering</t>
  </si>
  <si>
    <t>2024.8.29</t>
  </si>
  <si>
    <t>SCI论文</t>
  </si>
  <si>
    <t>Sha Zhao, Yue Cao, Wei Yang, Jie Yu, Chuan Xu, Wei Dai, Shijian Li, Gang Pan, Benyan Luo</t>
  </si>
  <si>
    <t>2 / 9</t>
  </si>
  <si>
    <t>基于EEG 的多模态意识水平识别模型的构建方法</t>
  </si>
  <si>
    <t>是，2024年7月12日</t>
  </si>
  <si>
    <t>潘纲,杨蔚,赵莎,曹越,俞杰,罗本燕,李石坚</t>
  </si>
  <si>
    <t>4 / 7</t>
  </si>
  <si>
    <t>Meta-Meshing and Triangulating Lattice Structures at a Large Scale</t>
  </si>
  <si>
    <t>Computer-Aided Design</t>
  </si>
  <si>
    <t>2024.05.24</t>
  </si>
  <si>
    <t>Qiang Zou,Yunzhu Gao,Guoyue Luo,Sifan Chen</t>
  </si>
  <si>
    <t>一种基于脉冲神经网络的机器人实时语音交互方法及系统</t>
  </si>
  <si>
    <t>杨国青，冯高翔，吕攀，李红，潘之杰</t>
  </si>
  <si>
    <t>2 / 4</t>
  </si>
  <si>
    <t>基于视频的水下三维人体姿态估计方法及装置</t>
  </si>
  <si>
    <t>周晓巍,刘海龙,彭思达,鲍虎军</t>
  </si>
  <si>
    <t>一种基于数据增强的神经元信号分类方法</t>
  </si>
  <si>
    <t>王科军，申江荣，唐华锦，潘纲</t>
  </si>
  <si>
    <t>1 / 4</t>
  </si>
  <si>
    <t>一种基于模板和函数重载的 OpenMP 隐式数据映射实现方法</t>
  </si>
  <si>
    <t>是，2023.12.22</t>
  </si>
  <si>
    <t>林哲 周昆 侯启明 任重</t>
  </si>
  <si>
    <t xml:space="preserve"> 1/3</t>
  </si>
  <si>
    <t>综合性三维地下管线智能分析与监测系统</t>
  </si>
  <si>
    <t>是，2023.12.28</t>
  </si>
  <si>
    <t>陈奇,王铎,陈明健,沈李强,裘英杰,曾杰杰</t>
  </si>
  <si>
    <t xml:space="preserve"> 2/4</t>
  </si>
  <si>
    <t>一种光线追踪硬件除法计算的软件化方法</t>
  </si>
  <si>
    <t>是，2024.08.20</t>
  </si>
  <si>
    <t>耿浩然、任重、周昆</t>
  </si>
  <si>
    <t>一种通过重建模糊核进行图像模糊分类的方法</t>
  </si>
  <si>
    <t>是，2024.06.14</t>
  </si>
  <si>
    <t>陈嘉博 任重 周昆</t>
  </si>
  <si>
    <t>一种基于预训练模型的用户对话和画像的意图预测方法</t>
  </si>
  <si>
    <r>
      <rPr>
        <sz val="10"/>
        <rFont val="Arial"/>
        <charset val="0"/>
      </rPr>
      <t xml:space="preserve">2024 </t>
    </r>
    <r>
      <rPr>
        <sz val="10"/>
        <rFont val="宋体-简"/>
        <charset val="134"/>
      </rPr>
      <t>年</t>
    </r>
    <r>
      <rPr>
        <sz val="10"/>
        <rFont val="Arial"/>
        <charset val="0"/>
      </rPr>
      <t xml:space="preserve">08 </t>
    </r>
    <r>
      <rPr>
        <sz val="10"/>
        <rFont val="宋体-简"/>
        <charset val="134"/>
      </rPr>
      <t>月</t>
    </r>
    <r>
      <rPr>
        <sz val="10"/>
        <rFont val="Arial"/>
        <charset val="0"/>
      </rPr>
      <t xml:space="preserve">30 </t>
    </r>
    <r>
      <rPr>
        <sz val="10"/>
        <rFont val="宋体-简"/>
        <charset val="134"/>
      </rPr>
      <t>日</t>
    </r>
  </si>
  <si>
    <r>
      <rPr>
        <sz val="10"/>
        <rFont val="宋体-简"/>
        <charset val="134"/>
      </rPr>
      <t>张亶</t>
    </r>
    <r>
      <rPr>
        <sz val="10"/>
        <rFont val="Arial"/>
        <charset val="0"/>
      </rPr>
      <t>,</t>
    </r>
    <r>
      <rPr>
        <sz val="10"/>
        <rFont val="宋体-简"/>
        <charset val="134"/>
      </rPr>
      <t>项锋</t>
    </r>
    <r>
      <rPr>
        <sz val="10"/>
        <rFont val="Arial"/>
        <charset val="0"/>
      </rPr>
      <t>,</t>
    </r>
    <r>
      <rPr>
        <sz val="10"/>
        <rFont val="宋体-简"/>
        <charset val="134"/>
      </rPr>
      <t>徐宙杰</t>
    </r>
  </si>
  <si>
    <t>gDist: Efficient Distance Computation between 3D Meshes on GPU</t>
  </si>
  <si>
    <t>SIGGRAPH Asia, 2024</t>
  </si>
  <si>
    <t>Peng Fan, Wei Wang, Ruofeng Tong, Hailong Li, Min Tang</t>
  </si>
  <si>
    <t>几何建模与约束求解规划设计</t>
  </si>
  <si>
    <t>俞子轩、王威、成啸、陈博文、许青春</t>
  </si>
  <si>
    <t xml:space="preserve">一种基于深度强化学习的物流机器人调度方法 </t>
  </si>
  <si>
    <r>
      <rPr>
        <sz val="10"/>
        <rFont val="Arial"/>
        <charset val="0"/>
      </rPr>
      <t xml:space="preserve">2024 </t>
    </r>
    <r>
      <rPr>
        <sz val="10"/>
        <rFont val="宋体-简"/>
        <charset val="134"/>
      </rPr>
      <t>年</t>
    </r>
    <r>
      <rPr>
        <sz val="10"/>
        <rFont val="Arial"/>
        <charset val="0"/>
      </rPr>
      <t xml:space="preserve">08 </t>
    </r>
    <r>
      <rPr>
        <sz val="10"/>
        <rFont val="宋体-简"/>
        <charset val="134"/>
      </rPr>
      <t>月</t>
    </r>
    <r>
      <rPr>
        <sz val="10"/>
        <rFont val="Arial"/>
        <charset val="0"/>
      </rPr>
      <t xml:space="preserve">23 </t>
    </r>
    <r>
      <rPr>
        <sz val="10"/>
        <rFont val="宋体-简"/>
        <charset val="134"/>
      </rPr>
      <t>日</t>
    </r>
  </si>
  <si>
    <t xml:space="preserve">张亶,陈瑞豪,吴斌,李征,梁海明,葛婉琼,舒增文 </t>
  </si>
  <si>
    <t>一种基于卷积-长短期记忆-注意力的原水浊度控制方法</t>
  </si>
  <si>
    <t>2024.9.12</t>
  </si>
  <si>
    <r>
      <rPr>
        <sz val="12"/>
        <rFont val="宋体"/>
        <charset val="134"/>
      </rPr>
      <t>张亶</t>
    </r>
    <r>
      <rPr>
        <sz val="12"/>
        <rFont val="Times New Roman"/>
        <charset val="0"/>
      </rPr>
      <t xml:space="preserve"> </t>
    </r>
    <r>
      <rPr>
        <sz val="12"/>
        <rFont val="宋体"/>
        <charset val="134"/>
      </rPr>
      <t>韩蕾</t>
    </r>
    <r>
      <rPr>
        <sz val="12"/>
        <rFont val="Times New Roman"/>
        <charset val="0"/>
      </rPr>
      <t xml:space="preserve"> </t>
    </r>
    <r>
      <rPr>
        <sz val="12"/>
        <rFont val="宋体"/>
        <charset val="134"/>
      </rPr>
      <t>徐宙杰</t>
    </r>
    <r>
      <rPr>
        <sz val="12"/>
        <rFont val="Times New Roman"/>
        <charset val="0"/>
      </rPr>
      <t xml:space="preserve"> </t>
    </r>
    <r>
      <rPr>
        <sz val="12"/>
        <rFont val="宋体"/>
        <charset val="134"/>
      </rPr>
      <t>张若妍</t>
    </r>
  </si>
  <si>
    <t>(2/4)</t>
  </si>
  <si>
    <t>基于过程感知和叙事驱动的艺术草图绘画创意支持方法及系统</t>
  </si>
  <si>
    <t>2024.8.13</t>
  </si>
  <si>
    <t>王百城，陈为</t>
  </si>
  <si>
    <t>针对云计算网络框架的可视化与交互分析方法、装置及电子设备</t>
  </si>
  <si>
    <t>2024.8.21</t>
  </si>
  <si>
    <t>ChartGPT: Leveraging LLMs to Generate Charts from Abstract Natural Language</t>
  </si>
  <si>
    <t>IEEE Transactions on Visualization and Computer Graphics</t>
  </si>
  <si>
    <t>CCFA</t>
  </si>
  <si>
    <t>Yuan Tian; Weiwei Cui; Dazhen Deng; Xinjing Yi; Yurun Yang; Haidong Zhang; Yingcai Wu</t>
  </si>
  <si>
    <t>赵仡博</t>
  </si>
  <si>
    <t>G2LTraj: A Global-to-Local Generation Approach for Trajectory Prediction</t>
  </si>
  <si>
    <t>张占伟、化子烁、陈明昊、陆伟、林彬彬、蔡登、王闻箫</t>
  </si>
  <si>
    <t xml:space="preserve">CoELM: Construction-Enhanced Language Modeling </t>
  </si>
  <si>
    <t>Lvxiaowei Xu, Zhilin Gong, Jianhua Dai, Tianxiang Wang, Ming Cai, Jiawei Peng</t>
  </si>
  <si>
    <t>一种支持非连续构式提取的自动学习方法及装置</t>
  </si>
  <si>
    <t>2024.6.21</t>
  </si>
  <si>
    <t>Deformable 3D Gaussians for High-Fidelity Monocular Dynamic Scene Reconstruction</t>
  </si>
  <si>
    <t>Ziyi Yang, Xinyu Gao, Wen Zhou, Shaohui Jiao, Yuqing Zhang, Xiaogang Jin</t>
  </si>
  <si>
    <t>一种基于高斯泼溅样例的神经表示建模方法</t>
  </si>
  <si>
    <t>专利申请书</t>
  </si>
  <si>
    <t>2024.05.14</t>
  </si>
  <si>
    <t>高新宇，杨子逸，金小刚</t>
  </si>
  <si>
    <t>SC-GS: Sparse-Controlled Gaussian Splatting for Editable Dynamic Scenes</t>
  </si>
  <si>
    <t>Yi-Hua Huang, Yang-Tian Sun, Ziyi Yang, Xiaoyang Lyu, Yan-Pei Cao, Xiaojuan Qi</t>
  </si>
  <si>
    <t>3/7</t>
  </si>
  <si>
    <t>A General Implicit Framework for Fast NeRF Composition and Rendering</t>
  </si>
  <si>
    <t>Xinyu Gao, Ziyi Yang, Yunlu Zhao, Yuxiang Sun, Xiaogang Jin, Changqing Zou</t>
  </si>
  <si>
    <t>杨雨辰</t>
  </si>
  <si>
    <t>Adapt2Reward: Adapting Video-Language Models to Generalizable Robotic Rewards via Failure Prompt</t>
  </si>
  <si>
    <t>European Conference on Computer Vision (ECCV)</t>
  </si>
  <si>
    <t>Yanting Yang, Minghao Chen, Qibo Qiu, Jiahao Wu, Wenxiao Wang, Binbin Lin, Ziyu Guan, Xiaofei He</t>
  </si>
  <si>
    <t>Multimodal Pretraining, Adaptation, and Generation for Recommendation: A Survey</t>
  </si>
  <si>
    <t>ACM SIGKDD Conference on Knowledge Discovery and Data Mining</t>
  </si>
  <si>
    <t>Qijiong Liu, Jieming Zhu, Yanting Yang, Quanyu Dai, Zhaocheng Du, Xiao-Ming Wu Zhou Zhao</t>
  </si>
  <si>
    <r>
      <rPr>
        <sz val="10"/>
        <rFont val="微软雅黑"/>
        <charset val="134"/>
      </rPr>
      <t>一种基于情感因素多阶段对话构建</t>
    </r>
    <r>
      <rPr>
        <sz val="10"/>
        <rFont val="Arial"/>
        <charset val="0"/>
      </rPr>
      <t>Prompt</t>
    </r>
    <r>
      <rPr>
        <sz val="10"/>
        <rFont val="微软雅黑"/>
        <charset val="134"/>
      </rPr>
      <t>的方法</t>
    </r>
  </si>
  <si>
    <r>
      <rPr>
        <sz val="10"/>
        <rFont val="Arial"/>
        <charset val="0"/>
      </rPr>
      <t>2024</t>
    </r>
    <r>
      <rPr>
        <sz val="10"/>
        <rFont val="宋体"/>
        <charset val="134"/>
      </rPr>
      <t>年08月23日</t>
    </r>
  </si>
  <si>
    <t>张亶、刘畅</t>
  </si>
  <si>
    <t>Reducing Spatial Fitting Error in Distillation of Denoising Diffusion Models</t>
  </si>
  <si>
    <t>AAAI 2024</t>
  </si>
  <si>
    <t>Shengzhe Zhou, Zejian Li, Shengyuan Zhang, Lefan Hou, Changyuan Yang, Guang Yang,Zhiyuan Yang, Lingyun Sun</t>
  </si>
  <si>
    <t>一种基于流模型的信息几何因果场景图像生成方法</t>
  </si>
  <si>
    <t>张晟源，周圣喆，杨光，杨昌源，李泽健，孙凌云</t>
  </si>
  <si>
    <t>RealtimeGen: An Intervenable AI Image Generation System for Commercial Digital Art Asset Creators</t>
  </si>
  <si>
    <t xml:space="preserve">IJHCI </t>
  </si>
  <si>
    <t>Zejian Li, Ying Zhang, Shengzhe Zhou, Qi Liu, Jiesi Zhang, Haoran Xu, Shuyao Chen, Lingyun Sun</t>
  </si>
  <si>
    <t>历史人物群体对比可视化</t>
  </si>
  <si>
    <t>图学学报</t>
  </si>
  <si>
    <t>中文核心期刊论文</t>
  </si>
  <si>
    <r>
      <rPr>
        <sz val="10"/>
        <rFont val="宋体"/>
        <charset val="134"/>
      </rPr>
      <t>陈逸天</t>
    </r>
    <r>
      <rPr>
        <sz val="10"/>
        <rFont val="Arial"/>
        <charset val="0"/>
      </rPr>
      <t>\</t>
    </r>
    <r>
      <rPr>
        <sz val="10"/>
        <rFont val="宋体"/>
        <charset val="134"/>
      </rPr>
      <t>张玮</t>
    </r>
    <r>
      <rPr>
        <sz val="10"/>
        <rFont val="Arial"/>
        <charset val="0"/>
      </rPr>
      <t>\</t>
    </r>
    <r>
      <rPr>
        <sz val="10"/>
        <rFont val="宋体"/>
        <charset val="134"/>
      </rPr>
      <t>谭思危</t>
    </r>
    <r>
      <rPr>
        <sz val="10"/>
        <rFont val="Arial"/>
        <charset val="0"/>
      </rPr>
      <t>\</t>
    </r>
    <r>
      <rPr>
        <sz val="10"/>
        <rFont val="宋体"/>
        <charset val="134"/>
      </rPr>
      <t>朱融晨</t>
    </r>
    <r>
      <rPr>
        <sz val="10"/>
        <rFont val="Arial"/>
        <charset val="0"/>
      </rPr>
      <t>\</t>
    </r>
    <r>
      <rPr>
        <sz val="10"/>
        <rFont val="宋体"/>
        <charset val="134"/>
      </rPr>
      <t>王毅超</t>
    </r>
    <r>
      <rPr>
        <sz val="10"/>
        <rFont val="Arial"/>
        <charset val="0"/>
      </rPr>
      <t>\</t>
    </r>
    <r>
      <rPr>
        <sz val="10"/>
        <rFont val="宋体"/>
        <charset val="134"/>
      </rPr>
      <t>朱闽峰</t>
    </r>
    <r>
      <rPr>
        <sz val="10"/>
        <rFont val="Arial"/>
        <charset val="0"/>
      </rPr>
      <t>\</t>
    </r>
    <r>
      <rPr>
        <sz val="10"/>
        <rFont val="宋体"/>
        <charset val="134"/>
      </rPr>
      <t>陈为</t>
    </r>
  </si>
  <si>
    <t>ScrollTimes: Tracing the Provenance of Paintings as a Window Into History</t>
  </si>
  <si>
    <t xml:space="preserve">IEEE Transactions on Visualization and Computer Graphics </t>
  </si>
  <si>
    <t>Wei Zhang; Wong Kam-Kwai; Yitian Chen; Ailing Jia; Luwei Wang; Jian-Wei Zhang; Lechao Cheng;Huamin Qu;Wei Chen</t>
  </si>
  <si>
    <t xml:space="preserve"> 共青团员</t>
  </si>
  <si>
    <t>Table Illustrator: Puzzle-based interactive authoring of plain tables</t>
  </si>
  <si>
    <t>CHI</t>
  </si>
  <si>
    <r>
      <rPr>
        <sz val="10"/>
        <rFont val="Arial"/>
        <charset val="0"/>
      </rPr>
      <t>CCF A</t>
    </r>
    <r>
      <rPr>
        <sz val="10"/>
        <rFont val="宋体"/>
        <charset val="134"/>
      </rPr>
      <t xml:space="preserve">类论文 </t>
    </r>
  </si>
  <si>
    <t>Yanwei Huang, Yurun Yang, Xinhuan Shu, Ran Chen, Di Weng, Yingcai Wu</t>
  </si>
  <si>
    <t>电子信息2209</t>
  </si>
  <si>
    <t>Walking is Matter: A Benchmark for Fine-Grained Gait Segmentation</t>
  </si>
  <si>
    <t>PRCV</t>
  </si>
  <si>
    <r>
      <rPr>
        <sz val="10"/>
        <color rgb="FF000000"/>
        <rFont val="Arial"/>
        <charset val="134"/>
      </rPr>
      <t>CCF C</t>
    </r>
    <r>
      <rPr>
        <sz val="10"/>
        <color rgb="FF000000"/>
        <rFont val="宋体"/>
        <charset val="134"/>
      </rPr>
      <t>类论文</t>
    </r>
  </si>
  <si>
    <t>张忠广、徐文竹、唐敏、周渝林、张启飞、吴超、王朝</t>
  </si>
  <si>
    <t>1 //7</t>
  </si>
  <si>
    <t xml:space="preserve">一种基于天空图像的太阳能光伏发电短期预测方法
</t>
  </si>
  <si>
    <t>2024.1.16</t>
  </si>
  <si>
    <t>张忠广、王朝、张启飞、周渝林、吴超</t>
  </si>
  <si>
    <t>Revolutionizing Lip Reading: The Power of Temporal Attention</t>
  </si>
  <si>
    <t>SEKE</t>
  </si>
  <si>
    <t>CCF C 类论文</t>
  </si>
  <si>
    <t>史剑峰、张启飞、白富仁、李文娟</t>
  </si>
  <si>
    <t>1//4</t>
  </si>
  <si>
    <t>SSETPAN: SPATIAL-SPECTRAL ENHANCED TRANSFORMER BASED NETWORK FOR PANSHARPENING</t>
  </si>
  <si>
    <t>ICME</t>
  </si>
  <si>
    <t>张焕庭、马梦婷、王心宇、杨佳威、励翔东、张微</t>
  </si>
  <si>
    <t>1//6</t>
  </si>
  <si>
    <t>一种基于 CNN-Transformer 混合模型的遥感图像全色锐化方法</t>
  </si>
  <si>
    <t>2023 年 12 月 25 日</t>
  </si>
  <si>
    <t>张微,张焕庭,马梦婷,冯天</t>
  </si>
  <si>
    <t>2//4(第一为导师)</t>
  </si>
  <si>
    <t>DOCNet: Dual-Domain Optimized Class-Aware Network for Remote Sensing Image
Segmentation</t>
  </si>
  <si>
    <t>GRSL</t>
  </si>
  <si>
    <t xml:space="preserve"> CCF C类论文</t>
  </si>
  <si>
    <t>马笑文、车瑞、王心宇、马梦婷、吴森森、冯天、张微</t>
  </si>
  <si>
    <t>2//7</t>
  </si>
  <si>
    <t>基于双域学习的遥感图像变化检测方法、系统及设备</t>
  </si>
  <si>
    <t>张微; 杨佳威; 车瑞; 马笑文; 高慠</t>
  </si>
  <si>
    <t>3//5（第一为导师）</t>
  </si>
  <si>
    <t>中国高校计算机大赛2023移动应用创新赛</t>
  </si>
  <si>
    <t>全国高等学校计算机教育研究会</t>
  </si>
  <si>
    <t>王心宇、车瑞、顾雨馨</t>
  </si>
  <si>
    <t>2//3</t>
  </si>
  <si>
    <t>DDLNet: Boosting Remote Sensing Change Detection with Dual-Domain Learning</t>
  </si>
  <si>
    <t xml:space="preserve"> CCF B类论文</t>
  </si>
  <si>
    <t>马笑文、杨佳威、车瑞、张焕庭、张微</t>
  </si>
  <si>
    <t>3//5</t>
  </si>
  <si>
    <t>一种基于双域优化类感知注意力的遥感图像语义分割方法</t>
  </si>
  <si>
    <t>张微; 洪廷锋; 车瑞; 马笑文; 冯天</t>
  </si>
  <si>
    <t>一种基于双分支动态注意力的遥感图像语义分割方法</t>
  </si>
  <si>
    <t>张微; 车瑞; 马笑文; 洪廷锋; 冯天</t>
  </si>
  <si>
    <t>2//5（第一为导师）</t>
  </si>
  <si>
    <t>基于自适应模式匹配和嵌套建模的遥感图像分割方法</t>
  </si>
  <si>
    <t>冯天; 洪廷锋; 马笑文; 车瑞; 张微</t>
  </si>
  <si>
    <t>4//5（第一为导师）</t>
  </si>
  <si>
    <t>一种基于时空交互Transformer模型的遥感图像变化检测方法</t>
  </si>
  <si>
    <t>冯天; 张微; 车瑞; 周必群; 洪廷锋; 马笑文</t>
  </si>
  <si>
    <t>3//6（第一为导师）</t>
  </si>
  <si>
    <r>
      <rPr>
        <sz val="10"/>
        <color rgb="FF018FFB"/>
        <rFont val="宋体"/>
        <charset val="134"/>
      </rPr>
      <t>Offline prompt polishing for low quality instructions</t>
    </r>
  </si>
  <si>
    <t>俞佳、周展超、李龙、李玲、闫玉明、徐仁军、蓝振忠</t>
  </si>
  <si>
    <t>3//7</t>
  </si>
  <si>
    <t>一种基于条件扩散模型的城市路网布局设计方法</t>
  </si>
  <si>
    <t>冯天、张微、李龙、沈骏翱</t>
  </si>
  <si>
    <t>3//4(第一为导师)</t>
  </si>
  <si>
    <t>Agents</t>
  </si>
  <si>
    <t>Beyond Binary Classification: A Fine-Grained Safety Dataset for Large Language Models</t>
  </si>
  <si>
    <t>IEEE</t>
  </si>
  <si>
    <t>俞佳、李龙、蓝振忠</t>
  </si>
  <si>
    <t>（马笑文、杨佳威）、车瑞、张焕庭、张微</t>
  </si>
  <si>
    <t>1//5</t>
  </si>
  <si>
    <t>一种基于自适应集成学习的非平稳工业用电量预测方法</t>
  </si>
  <si>
    <t>张微; 陈洁; 杨帆; 冯天</t>
  </si>
  <si>
    <t>2/5（第一为导师）</t>
  </si>
  <si>
    <t>Retinal Vessel Segmentation via Cross-Attention Feature Fusion</t>
  </si>
  <si>
    <t>冯天、王嘉恒、Junao Shen、Qiangguo Jin、Zhiyuan Zhu、Xinyu Wang</t>
  </si>
  <si>
    <t>1//6（跟导师共一）</t>
  </si>
  <si>
    <t>基于交叉注意力和双分支池化融合的视网膜血管分割方法</t>
  </si>
  <si>
    <t>2024.3.19</t>
  </si>
  <si>
    <t>冯天、王嘉恒、沈骏翱</t>
  </si>
  <si>
    <t>2/3（第一为导师）</t>
  </si>
  <si>
    <t>MAPMaN: Multi-Stage U-Shaped Adaptive Pattern Matching Network for Semantic Segmentation of Remote Sensing Images</t>
  </si>
  <si>
    <t>PG</t>
  </si>
  <si>
    <t>洪廷锋，马笑文，王心宇，车瑞，胡晨璐，冯天，张微</t>
  </si>
  <si>
    <t>4/5（第一为导师）</t>
  </si>
  <si>
    <t>Manufacturing Domain QA with Integrated Term Enhanced RAG</t>
  </si>
  <si>
    <t>一种基于上课专注度检测的在线课程推荐方法和装置</t>
  </si>
  <si>
    <t>2023.10.17</t>
  </si>
  <si>
    <t xml:space="preserve">贝毅君  邓致远  方植滨  郭松源  </t>
  </si>
  <si>
    <t>3/4（第一为导师）</t>
  </si>
  <si>
    <t>基于LLM模型的模具专业问答系统的构建方法</t>
  </si>
  <si>
    <t>2024.04.19</t>
  </si>
  <si>
    <t xml:space="preserve">贝毅君  方植滨  姜岩  </t>
  </si>
  <si>
    <t>EC-PEFT: An Expertise-Centric Parameter-Efficient Fine-Tuning Framework for Large Language Models</t>
  </si>
  <si>
    <t>PRICAI</t>
  </si>
  <si>
    <t>CCF C类论文</t>
  </si>
  <si>
    <t xml:space="preserve">
张艺朦、程学林、姜岩、贝毅君</t>
  </si>
  <si>
    <t>Behavior Capture Guided Engagement Recognition</t>
  </si>
  <si>
    <t>贝毅君，郭松源，高克威，冯尊磊，童一宁，蔡伟敏，程乐超，薛亮</t>
  </si>
  <si>
    <t>2//8(第一作者为导师)</t>
  </si>
  <si>
    <t>一种基于多模特征融合的在线学习专注度的评估方法</t>
  </si>
  <si>
    <t>2023.11.5</t>
  </si>
  <si>
    <t>贝毅君 郭松源 娄恒瑞</t>
  </si>
  <si>
    <t>工业设计2201班</t>
  </si>
  <si>
    <t>‘Rhetoric’ in the design process: The role of prop-based virtual reality storytelling in user-centred product conceptual design</t>
  </si>
  <si>
    <t>The Design Journal</t>
  </si>
  <si>
    <t>2024.5.20</t>
  </si>
  <si>
    <t>设计学 A类论文</t>
  </si>
  <si>
    <t>Qing Gong,Zihao Wang,Yucong Chen &amp;Ning Zou</t>
  </si>
  <si>
    <t>浙江大学优秀研究干部、优秀团干部、优秀研究生、优秀共产党员</t>
  </si>
  <si>
    <t>Vivid-persona: customizable persona tool with interactive and immersive experiences</t>
  </si>
  <si>
    <r>
      <rPr>
        <sz val="10"/>
        <rFont val="Arial"/>
        <charset val="0"/>
      </rPr>
      <t>SCI</t>
    </r>
    <r>
      <rPr>
        <sz val="10"/>
        <rFont val="宋体"/>
        <charset val="134"/>
      </rPr>
      <t>论文</t>
    </r>
  </si>
  <si>
    <t>周磊晶、方焱、丁诗莹、程艺明、闫兵、朱婉晔、包松、王健、宋思阳</t>
  </si>
  <si>
    <r>
      <rPr>
        <sz val="10"/>
        <color rgb="FF000000"/>
        <rFont val="Arial"/>
        <charset val="0"/>
      </rPr>
      <t>4/9</t>
    </r>
    <r>
      <rPr>
        <sz val="10"/>
        <color rgb="FF000000"/>
        <rFont val="宋体"/>
        <charset val="134"/>
      </rPr>
      <t>（导师一作）</t>
    </r>
  </si>
  <si>
    <r>
      <rPr>
        <sz val="10"/>
        <rFont val="Arial"/>
        <charset val="0"/>
      </rPr>
      <t>“</t>
    </r>
    <r>
      <rPr>
        <sz val="10"/>
        <rFont val="宋体"/>
        <charset val="134"/>
      </rPr>
      <t>华为杯</t>
    </r>
    <r>
      <rPr>
        <sz val="10"/>
        <rFont val="Arial"/>
        <charset val="0"/>
      </rPr>
      <t>”</t>
    </r>
    <r>
      <rPr>
        <sz val="10"/>
        <rFont val="宋体"/>
        <charset val="134"/>
      </rPr>
      <t>第六届中国研究生人工智能创新大赛校赛</t>
    </r>
  </si>
  <si>
    <r>
      <rPr>
        <sz val="10"/>
        <rFont val="宋体"/>
        <charset val="0"/>
      </rPr>
      <t>中国学位与研究生教育学会</t>
    </r>
    <r>
      <rPr>
        <sz val="10"/>
        <rFont val="Arial"/>
        <charset val="0"/>
      </rPr>
      <t>/</t>
    </r>
    <r>
      <rPr>
        <sz val="10"/>
        <rFont val="宋体"/>
        <charset val="134"/>
      </rPr>
      <t>浙江大学</t>
    </r>
  </si>
  <si>
    <t>三等奖</t>
  </si>
  <si>
    <t>曹伟，刘可，程艺明，朱俊衡</t>
  </si>
  <si>
    <t>Magic Camera An AI Drawing Game Supporting Instantaneous Story Creation for Children</t>
  </si>
  <si>
    <t>Interaction Design and Children</t>
  </si>
  <si>
    <t>CCF B类短文</t>
  </si>
  <si>
    <t>赵艺均、程艺明、丁诗莹、方焱、曹伟、刘可、曹嘉诚</t>
  </si>
  <si>
    <t>2/7(导师一作）</t>
  </si>
  <si>
    <t>MathForest: A Tangible Collaborative Game for Developing Children’s Spatial Skills</t>
  </si>
  <si>
    <t>International Symposium on Computational Intelligence and Design</t>
  </si>
  <si>
    <t>赵艺均、程艺明、张思洲、方焱、周晓靖、曹嘉诚</t>
  </si>
  <si>
    <t>Elegami:Tangible Interactive Picture Book for children with Multimodal Interaction</t>
  </si>
  <si>
    <t>ISCID</t>
  </si>
  <si>
    <t>2023年12月16日 星期六</t>
  </si>
  <si>
    <t>Xiaolong Li, Sizhou Zhang, Yiming Cheng, Jiayu Li, Zhengke Li, Shiqi Shu, Haowen Ren, Ziyu Fang, Cheng Yao*</t>
  </si>
  <si>
    <t>Intercircuit: Electroplating with Cavities for Fast Fabrication of Complex and High-Performance 3D Circuits</t>
  </si>
  <si>
    <t>CHI短文</t>
  </si>
  <si>
    <t>Shuyue Feng.., Tung D, Ta, Koya Narumi, Shichao Huang,Xiaolangli, Kazuki Koyama, Guanyun Wang, cheng Yao,Yoshihiro Kawahara</t>
  </si>
  <si>
    <t>K-design</t>
  </si>
  <si>
    <t>E-Joint: Fabrication of Large-Scale Interactive Objects Assembled by 3D Printed Conductive Parts with Copper Plated Joints</t>
  </si>
  <si>
    <t>UIST</t>
  </si>
  <si>
    <t>Xiaolong Li、Cheng Yao、Shang Shi、Shuyue Feng、Yujie Zhou、Haoye Dong、Shichao Huang、Xueyan Cai、Kecheng Jin、Fangtian Ying、Guanyun Wang</t>
  </si>
  <si>
    <t>UXDA</t>
  </si>
  <si>
    <t>戴森</t>
  </si>
  <si>
    <t>最佳作品奖</t>
  </si>
  <si>
    <t>IF</t>
  </si>
  <si>
    <t>红点</t>
  </si>
  <si>
    <t>A design</t>
  </si>
  <si>
    <t>Melody Oasis: Research and Design of a Nature Interactive System for Children Based on Plant Electrical Signals</t>
  </si>
  <si>
    <t>Shichao Huang, Yiqing Zhang, Yuan Feng, Haowen Ren, Cheng Yao</t>
  </si>
  <si>
    <t>Magnet Haptic: Using magnets and conductive ink to quickly fabricate interactive input devices for VR</t>
  </si>
  <si>
    <t>HCII</t>
  </si>
  <si>
    <t>Shuyue Feng', Shichao Huang', Yugi Hu?, Fangtian Ying', and Cheng Yao</t>
  </si>
  <si>
    <t>Rapid Fabrication of Haptic and Electric Input Interfaces using 4D Printed Origami</t>
  </si>
  <si>
    <t>shuyue Feng, Tung D. Ta, Shichao Huang，XiaolongL, cheng Yao yujle zhou,
zhengke l,yiming.cheng.shichao Huang.
Haoye Dong,Mengru xue,cuanyun wang Authors info &amp; claims</t>
  </si>
  <si>
    <t>第二届中国研究生“双碳”创新与创意大赛</t>
  </si>
  <si>
    <t>中国学位与研究生教育学会、中国科协青少年科技中心</t>
  </si>
  <si>
    <t>张曼琳、何坤、潮亦程、黄欧影、俞丹蕾、龚世杰</t>
  </si>
  <si>
    <t>HierVid: Lowering the Barriers to Entry of Interactive Video Making with a Hierarchical Authoring System</t>
  </si>
  <si>
    <t>International Journal of Human-Computer Interaction</t>
  </si>
  <si>
    <t>2023.11.03</t>
  </si>
  <si>
    <t>Weitao You, Zhuoyi Cheng, Zirui Ma, Guang Yang, Zhibin Zhou &amp; Lingyun Sun</t>
  </si>
  <si>
    <t>基于大模型的多模态设计信息统一表达与推理方法</t>
  </si>
  <si>
    <t>是（2024.08.23）</t>
  </si>
  <si>
    <t>陈培;宋文铮;程卓艺;孙凌云</t>
  </si>
  <si>
    <t>1/9（与导师共一）</t>
  </si>
  <si>
    <t>一种盲文打印装置和盲文印刷品的制备方法</t>
  </si>
  <si>
    <t>2023年11月受理</t>
  </si>
  <si>
    <t>周磊晶、方焱、朱婉晔、马中阳、陈奕佳</t>
  </si>
  <si>
    <t>DesignGPT: Multi-Agent Collaboration in Design</t>
  </si>
  <si>
    <t>丁诗莹、陈心怡、方焱、刘雯瑞、柴春雷</t>
  </si>
  <si>
    <r>
      <rPr>
        <sz val="10"/>
        <rFont val="Arial"/>
        <charset val="0"/>
      </rPr>
      <t>3/9</t>
    </r>
    <r>
      <rPr>
        <sz val="10"/>
        <rFont val="宋体"/>
        <charset val="134"/>
      </rPr>
      <t>（导师一作）</t>
    </r>
  </si>
  <si>
    <r>
      <rPr>
        <sz val="10"/>
        <rFont val="Arial"/>
        <charset val="0"/>
      </rPr>
      <t>“</t>
    </r>
    <r>
      <rPr>
        <sz val="10"/>
        <rFont val="宋体"/>
        <charset val="134"/>
      </rPr>
      <t>华为杯</t>
    </r>
    <r>
      <rPr>
        <sz val="10"/>
        <rFont val="Arial"/>
        <charset val="0"/>
      </rPr>
      <t>”</t>
    </r>
    <r>
      <rPr>
        <sz val="10"/>
        <rFont val="宋体"/>
        <charset val="134"/>
      </rPr>
      <t>第五届中国研究生人工智能创新大赛全国总决赛</t>
    </r>
  </si>
  <si>
    <t>中国学位与研究生教育学会</t>
  </si>
  <si>
    <r>
      <rPr>
        <sz val="10"/>
        <rFont val="宋体"/>
        <charset val="0"/>
      </rPr>
      <t>谢晓倩</t>
    </r>
    <r>
      <rPr>
        <sz val="10"/>
        <rFont val="Arial"/>
        <charset val="0"/>
      </rPr>
      <t> </t>
    </r>
    <r>
      <rPr>
        <sz val="10"/>
        <rFont val="宋体"/>
        <charset val="134"/>
      </rPr>
      <t>丁诗莹</t>
    </r>
  </si>
  <si>
    <t>丁诗莹、陈心怡、方焱、刘文锐、柴春雷</t>
  </si>
  <si>
    <r>
      <rPr>
        <sz val="10"/>
        <rFont val="宋体"/>
        <charset val="0"/>
      </rPr>
      <t>丁诗莹</t>
    </r>
    <r>
      <rPr>
        <sz val="10"/>
        <rFont val="Arial"/>
        <charset val="0"/>
      </rPr>
      <t> </t>
    </r>
    <r>
      <rPr>
        <sz val="10"/>
        <rFont val="宋体"/>
        <charset val="134"/>
      </rPr>
      <t>陈心怡</t>
    </r>
    <r>
      <rPr>
        <sz val="10"/>
        <rFont val="Arial"/>
        <charset val="0"/>
      </rPr>
      <t> </t>
    </r>
    <r>
      <rPr>
        <sz val="10"/>
        <rFont val="宋体"/>
        <charset val="134"/>
      </rPr>
      <t>侯韶斌</t>
    </r>
    <r>
      <rPr>
        <sz val="10"/>
        <rFont val="Arial"/>
        <charset val="0"/>
      </rPr>
      <t> </t>
    </r>
    <r>
      <rPr>
        <sz val="10"/>
        <rFont val="宋体"/>
        <charset val="134"/>
      </rPr>
      <t>涂逍洋</t>
    </r>
  </si>
  <si>
    <r>
      <rPr>
        <sz val="10"/>
        <rFont val="Arial"/>
        <charset val="0"/>
      </rPr>
      <t>B</t>
    </r>
    <r>
      <rPr>
        <sz val="10"/>
        <rFont val="宋体"/>
        <charset val="134"/>
      </rPr>
      <t>类论文</t>
    </r>
  </si>
  <si>
    <r>
      <rPr>
        <sz val="10"/>
        <rFont val="Arial"/>
        <charset val="0"/>
      </rPr>
      <t>3/7</t>
    </r>
    <r>
      <rPr>
        <sz val="10"/>
        <rFont val="宋体"/>
        <charset val="134"/>
      </rPr>
      <t>（导师一作）</t>
    </r>
  </si>
  <si>
    <t>Cultural Product Design Concept Generation with Symbolic Semantic Information Expression Using GPT</t>
  </si>
  <si>
    <t>Design Research Society International Conference </t>
  </si>
  <si>
    <t>印杨、丁诗莹、张熙元、王晨安、李欣语、蔡蕊屹、寿元聪、邱懿武、柴春雷</t>
  </si>
  <si>
    <t>生成式人工智能驱动产品智能设计的演进路径与前景展望</t>
  </si>
  <si>
    <t>家具与室内装饰</t>
  </si>
  <si>
    <t>中文核心</t>
  </si>
  <si>
    <r>
      <rPr>
        <sz val="10"/>
        <rFont val="宋体"/>
        <charset val="0"/>
      </rPr>
      <t>柴春雷</t>
    </r>
    <r>
      <rPr>
        <sz val="10"/>
        <rFont val="Arial"/>
        <charset val="0"/>
      </rPr>
      <t>   </t>
    </r>
    <r>
      <rPr>
        <sz val="10"/>
        <rFont val="宋体"/>
        <charset val="134"/>
      </rPr>
      <t>张熙元</t>
    </r>
    <r>
      <rPr>
        <sz val="10"/>
        <rFont val="Arial"/>
        <charset val="0"/>
      </rPr>
      <t>  </t>
    </r>
    <r>
      <rPr>
        <sz val="10"/>
        <rFont val="宋体"/>
        <charset val="134"/>
      </rPr>
      <t>丁诗莹</t>
    </r>
    <r>
      <rPr>
        <sz val="10"/>
        <rFont val="Arial"/>
        <charset val="0"/>
      </rPr>
      <t>   </t>
    </r>
    <r>
      <rPr>
        <sz val="10"/>
        <rFont val="宋体"/>
        <charset val="134"/>
      </rPr>
      <t>印杨</t>
    </r>
    <r>
      <rPr>
        <sz val="10"/>
        <rFont val="Arial"/>
        <charset val="0"/>
      </rPr>
      <t>   </t>
    </r>
    <r>
      <rPr>
        <sz val="10"/>
        <rFont val="宋体"/>
        <charset val="134"/>
      </rPr>
      <t>顾瑾钰</t>
    </r>
    <r>
      <rPr>
        <sz val="10"/>
        <rFont val="Arial"/>
        <charset val="0"/>
      </rPr>
      <t>   </t>
    </r>
    <r>
      <rPr>
        <sz val="10"/>
        <rFont val="宋体"/>
        <charset val="134"/>
      </rPr>
      <t>陈映嫔</t>
    </r>
    <r>
      <rPr>
        <sz val="10"/>
        <rFont val="Arial"/>
        <charset val="0"/>
      </rPr>
      <t>   </t>
    </r>
    <r>
      <rPr>
        <sz val="10"/>
        <rFont val="宋体"/>
        <charset val="134"/>
      </rPr>
      <t>邱懿武</t>
    </r>
    <r>
      <rPr>
        <sz val="10"/>
        <rFont val="Arial"/>
        <charset val="0"/>
      </rPr>
      <t>  </t>
    </r>
  </si>
  <si>
    <r>
      <rPr>
        <sz val="10"/>
        <rFont val="Arial"/>
        <charset val="0"/>
      </rPr>
      <t>2/7(</t>
    </r>
    <r>
      <rPr>
        <sz val="10"/>
        <rFont val="宋体"/>
        <charset val="134"/>
      </rPr>
      <t>导师一作</t>
    </r>
    <r>
      <rPr>
        <sz val="10"/>
        <rFont val="Arial"/>
        <charset val="0"/>
      </rPr>
      <t>)</t>
    </r>
  </si>
  <si>
    <t>《群智创新设计研究现状与进展》</t>
  </si>
  <si>
    <t>计算机集成制造系统</t>
  </si>
  <si>
    <r>
      <rPr>
        <sz val="10"/>
        <rFont val="Arial"/>
        <charset val="0"/>
      </rPr>
      <t>C</t>
    </r>
    <r>
      <rPr>
        <sz val="10"/>
        <rFont val="宋体"/>
        <charset val="134"/>
      </rPr>
      <t>类</t>
    </r>
  </si>
  <si>
    <t>罗仕鉴，张德寅，邵文逸，沈诚仪，郭和睿，卢杨，钟方旭</t>
  </si>
  <si>
    <t>A' Design Award</t>
  </si>
  <si>
    <t>A' Design Award &amp; Competition SRL</t>
  </si>
  <si>
    <t>铁奖</t>
  </si>
  <si>
    <t>Creative Director: Deyin Zhang, Designer: Chengyi Shen, Designer: Wenyi Shao, Designer: Qijun Ye, Designer: Fangxu Zhong, Designer: Longyu Zhang, Designer: Herui Guo, Designer: Xiyuan Zhang, Design Researcher: Hao Li, Designer: Ping Shan, Programmer: Ze Bian and Tutor: Shijian Luo</t>
  </si>
  <si>
    <t>《智能产品用户体验设计评价研究现状与进展》</t>
  </si>
  <si>
    <t>罗仕鉴，郭和睿，沈诚仪，张德寅，邵文逸，钟素萍，刘义玮</t>
  </si>
  <si>
    <t>Discovering the Power of External Human-Machine Interface: An EEG Study on the Driving Anger Regulation</t>
  </si>
  <si>
    <t>International Journal of Human–Computer Interaction</t>
  </si>
  <si>
    <t>2024.9.16</t>
  </si>
  <si>
    <t>SCI、SSCI</t>
  </si>
  <si>
    <t>Kejun Zhang, Xuan Duan, Lekai Zhang, Jiahang Yu, Yunhan Xu, Kailun He &amp; Fo Hu</t>
  </si>
  <si>
    <t>E-Joint: Fabrication of Large-Scale Interactive Objects Assembledby 3D Printed Conductive Parts with Coper Plated joints</t>
  </si>
  <si>
    <t>UIST 2024</t>
  </si>
  <si>
    <t>录用未发表</t>
  </si>
  <si>
    <t>Xiaolong Li; Cheng Yao; Shang Shi; Shuyue Feng; Yujie Zhou; Haoye Dong; Shichao Huang; Xueyan Cai;Kecheng Jin; Fangtian Ying;Guanyun Wang</t>
  </si>
  <si>
    <t>一种电子拼图迷宫玩具</t>
  </si>
  <si>
    <t>是（9.15）</t>
  </si>
  <si>
    <t>姚琤,蔡雪岩,金可成,时尚,黄欧影,王小东,成加豪,黄时超</t>
  </si>
  <si>
    <t>i赶海 实时陪伴式ai赶海助手</t>
  </si>
  <si>
    <t>中国工业设计协会用户体验产业分会</t>
  </si>
  <si>
    <t>蔡雪岩；金可成；时尚；王叶茂；安鑫；李啸龙；黄时超；董昊烨</t>
  </si>
  <si>
    <t>Research and Design of Beachcombing Service System Based on Marine Ecotourism Concept</t>
  </si>
  <si>
    <t>ISCID 2023</t>
  </si>
  <si>
    <t xml:space="preserve">Xueyan Cai; Kecheng Jin; Shang Shi; Yemao Wang; Shichao Huang; Haoye Dong; Xiaolong Li; Xin An; Cheng Yao
</t>
  </si>
  <si>
    <t>See, Hear, Touch, Smell, and,...Eat!: Helping Children Self-Improve Their Food Literacy and Eating Behavior through a Tangible Multi-Sensory Puzzle Game</t>
  </si>
  <si>
    <t>IDC 2024</t>
  </si>
  <si>
    <t>2024.6.17</t>
  </si>
  <si>
    <t>Xueyan Cai; Kecheng Jin; Shang Shi; Yemao Wang; Shichao Huang; Haoye Dong; Xiaolong Li; Xin An; Cheng Yao</t>
  </si>
  <si>
    <r>
      <rPr>
        <sz val="10"/>
        <rFont val="Arial"/>
        <charset val="0"/>
      </rPr>
      <t>2023</t>
    </r>
    <r>
      <rPr>
        <sz val="10"/>
        <rFont val="Microsoft YaHei"/>
        <charset val="0"/>
      </rPr>
      <t>移动应用创新赛</t>
    </r>
  </si>
  <si>
    <t>Computer Graphics Forum</t>
  </si>
  <si>
    <t>洪廷锋，马笑文，王心宇，车瑞，胡晨璐</t>
  </si>
  <si>
    <t xml:space="preserve">iF DESIGN AWARD 2024 </t>
  </si>
  <si>
    <t>冯天, 张微, 姚琛, 王心宇, 董昊烨, 黄时超,李啸龙, 高慠, 张继灵</t>
  </si>
  <si>
    <t>DOCNet: Dual-Domain Optimized Class-Aware Network for Remote Sensing Image Segmentation</t>
  </si>
  <si>
    <t>IEEE Geoscience and Remote Sensing Letters</t>
  </si>
  <si>
    <t>马笑文，车瑞，王心宇，马梦婷，吴森森，冯天，张微</t>
  </si>
  <si>
    <t>K-DESIGN AWARD 24</t>
  </si>
  <si>
    <t xml:space="preserve"> 董昊烨，王心宇，黄时超</t>
  </si>
  <si>
    <t>WirePAuS: Auxiliary-free Single-shot Wireframe</t>
  </si>
  <si>
    <t>IEEE Conference on Multimedia Expo 2024.</t>
  </si>
  <si>
    <t>冀锦康，沈骏翱，王心宇，冯天，吴森森</t>
  </si>
  <si>
    <t>reddot award 2024</t>
  </si>
  <si>
    <t>王心宇, 董昊烨, 黄时超,李啸龙</t>
  </si>
  <si>
    <t>中国高校计算机大赛-2023移动应用创新赛</t>
  </si>
  <si>
    <t>王心宇，车瑞，顾雨馨</t>
  </si>
  <si>
    <t>MagSurface: Design and Fabrication of Conductive Composites for Motion Effects on Paper</t>
  </si>
  <si>
    <t>DIS companion</t>
  </si>
  <si>
    <t>2024年7月1日 星期一</t>
  </si>
  <si>
    <t>Yijun Zhao,Sizhou Zhang,Jiacheng Cao,Jiarong Zhang</t>
  </si>
  <si>
    <t>[2,导1]</t>
  </si>
  <si>
    <t>一种月经科普装置</t>
  </si>
  <si>
    <t>赵艺钧,张思洲,张静,杨晟,王枫淯,王梓睿,曹嘉诚</t>
  </si>
  <si>
    <t>第八届中国高校计算机大赛-移动应用创新赛</t>
  </si>
  <si>
    <t>全国二等奖</t>
  </si>
  <si>
    <t>张思洲、李啸龙、邹卓</t>
  </si>
  <si>
    <t>[2]</t>
  </si>
  <si>
    <t>一种利用磁铁特性实现图形识别的七巧板装置</t>
  </si>
  <si>
    <t>赵艺钧,张思洲,程艺明,曹嘉诚</t>
  </si>
  <si>
    <t>Yijun Zhao; Yiming Cheng; Sizhou Zhang; Yan Fang; Xiaojing Zhou; Jiacheng Cao</t>
  </si>
  <si>
    <t>[3,导1]</t>
  </si>
  <si>
    <t>E-Joint：Fabrication of Large-Scale Interactive Objects Assembled by 3D Printed Conductive Parts with Copper Plated Joints.</t>
  </si>
  <si>
    <t>韩国kdesign设计奖</t>
  </si>
  <si>
    <t>kdesign设计奖</t>
  </si>
  <si>
    <t>李啸龙、姚琤、蔡雪岩</t>
  </si>
  <si>
    <t>Intercircuit: Electroplating with Cavities for Fast Fabrication of Complex and High.Performance 3D Circuits</t>
  </si>
  <si>
    <t>德国if设计奖</t>
  </si>
  <si>
    <t>Tian Feng, Wei Zhang, Cheng Yao, Xinyu, Wang, Haoye Dong, Shichao Huang, Xiaolong Li, Ao Gao, Jiling Zhang,</t>
  </si>
  <si>
    <t>XiaolongL,
cheng Yao yujle zhou,shuyue Feng.
zhengke l,yiming.cheng.shichao Huang.
Haoye Dong,Mengru xue,cuanyun wang Authors info &amp; claims</t>
  </si>
  <si>
    <t>德国红点奖</t>
  </si>
  <si>
    <t>xinyu wang;haoye dong;shichao huang;xiaolong li</t>
  </si>
  <si>
    <t>Xiaolong Li;Sizhou Zhang ; Yiming Cheng ; jiayu li; Zhengke li; Shigi Shu; Haowen Ren; Ziyu Fang; Cheng Yao</t>
  </si>
  <si>
    <t>戴森设计大奖</t>
  </si>
  <si>
    <t>戴森基金会</t>
  </si>
  <si>
    <t>李啸龙、时尚、冯书阅、周宇杰、董昊烨、黄时超、蔡雪岩、金可成、姚琤</t>
  </si>
  <si>
    <t>UXPA全国三等奖</t>
  </si>
  <si>
    <t>中国工业设计协会</t>
  </si>
  <si>
    <t>雪岩,金可成,时尚,黄时超,董昊烨,李啸龙</t>
  </si>
  <si>
    <t>吉先锋校园创新创业大赛</t>
  </si>
  <si>
    <t>吉先锋大赛组委会</t>
  </si>
  <si>
    <t>全国总冠军</t>
  </si>
  <si>
    <t>李啸龙、张思洲、蔡雪岩、金可成</t>
  </si>
  <si>
    <t>意大利adesign设计奖</t>
  </si>
  <si>
    <t>adesign设计奖</t>
  </si>
  <si>
    <t>周磊晶、董昊烨、金可成、蔡雪岩、黄时超、李正可、安鑫、时尚、李啸龙、胡雨琪、姚琤</t>
  </si>
  <si>
    <t>和恒星乐乐、阿里巴巴公益基金会、阿里云魔搭社区合作，通过直播、国际会议等渠道积极宣传生成式AI在辅助孤独症疗愈方面的作用与成果，用AI（爱）点亮孤独症孩子的社交小宇宙。</t>
  </si>
  <si>
    <t>EmoEden: Applying Generative Artificial Intelligence to Emotional Learning for Children with High-Function Autism</t>
  </si>
  <si>
    <t>CHI '24: Proceedings of the 2024 CHI Conference on Human Factors in Computing Systems</t>
  </si>
  <si>
    <t>Yilin Tang, Liuqing Chen, Ziyu Chen, Wenkai Chen, Yu Cai, Yao Du, Fan Yang, Lingyun Sun</t>
  </si>
  <si>
    <t>1、用于辅助视力障碍用户的社交平台图像理解方法及系统
2、基于生成式人工智能的自闭症儿童情感学习辅助方法及系统</t>
  </si>
  <si>
    <t>1、发明专利
2、发明专利</t>
  </si>
  <si>
    <t>1、否
2、否</t>
  </si>
  <si>
    <t>1、是
2、是</t>
  </si>
  <si>
    <t>1、陈柳青,唐怡琳,陈文楷,孙凌云
2、陈柳青,唐怡琳,陈文楷,孙凌云,杨帆</t>
  </si>
  <si>
    <t>1、2(导师1作)/4
2、2(导师1作)/5</t>
  </si>
  <si>
    <t>2024AIGC创新赛</t>
  </si>
  <si>
    <t>中国高校计算机大赛</t>
  </si>
  <si>
    <t>国家三等奖</t>
  </si>
  <si>
    <t>唐怡琳 赵文硕</t>
  </si>
  <si>
    <t>2024 CCF 技术公益案例集
https://github.com/zju-d3/EmoEden</t>
  </si>
  <si>
    <t>Investigating the effect of emoji position on eye movements and subjective evaluations on Chinese sarcasm comprehension</t>
  </si>
  <si>
    <t>Ergonomics</t>
  </si>
  <si>
    <t>Jinghua Huang, Mingyan Wang, Ting Zhang, Dongliang Zhang, Yi Zhou, Lujin Mao &amp; Mengyao Qi</t>
  </si>
  <si>
    <t>浙江大学优秀研究干部、优秀研究生</t>
  </si>
  <si>
    <t>“See, Hear, Touch, Smell, and, ...Eat!”: Helping Children Self-Improve Their Food Literacy and Eating Behavior through a Tangible Multi-Sensory Puzzle Game</t>
  </si>
  <si>
    <r>
      <rPr>
        <sz val="10"/>
        <rFont val="宋体-简"/>
        <charset val="0"/>
      </rPr>
      <t>CCF C、设计学</t>
    </r>
    <r>
      <rPr>
        <sz val="10"/>
        <rFont val="Arial"/>
        <charset val="0"/>
      </rPr>
      <t> B</t>
    </r>
    <r>
      <rPr>
        <sz val="10"/>
        <rFont val="宋体-简"/>
        <charset val="0"/>
      </rPr>
      <t>类论文</t>
    </r>
  </si>
  <si>
    <r>
      <rPr>
        <sz val="10"/>
        <rFont val="宋体-简"/>
        <charset val="0"/>
      </rPr>
      <t>蔡雪岩</t>
    </r>
    <r>
      <rPr>
        <sz val="10"/>
        <rFont val="Arial"/>
        <charset val="0"/>
      </rPr>
      <t>,</t>
    </r>
    <r>
      <rPr>
        <sz val="10"/>
        <rFont val="宋体-简"/>
        <charset val="0"/>
      </rPr>
      <t>金可成</t>
    </r>
    <r>
      <rPr>
        <sz val="10"/>
        <rFont val="Arial"/>
        <charset val="0"/>
      </rPr>
      <t>,</t>
    </r>
    <r>
      <rPr>
        <sz val="10"/>
        <rFont val="宋体-简"/>
        <charset val="0"/>
      </rPr>
      <t>时尚</t>
    </r>
    <r>
      <rPr>
        <sz val="10"/>
        <rFont val="Arial"/>
        <charset val="0"/>
      </rPr>
      <t>,</t>
    </r>
    <r>
      <rPr>
        <sz val="10"/>
        <rFont val="宋体-简"/>
        <charset val="0"/>
      </rPr>
      <t>黄时超</t>
    </r>
    <r>
      <rPr>
        <sz val="10"/>
        <rFont val="Arial"/>
        <charset val="0"/>
      </rPr>
      <t>,</t>
    </r>
    <r>
      <rPr>
        <sz val="10"/>
        <rFont val="宋体-简"/>
        <charset val="0"/>
      </rPr>
      <t>黄欧影</t>
    </r>
    <r>
      <rPr>
        <sz val="10"/>
        <rFont val="Arial"/>
        <charset val="0"/>
      </rPr>
      <t>,</t>
    </r>
    <r>
      <rPr>
        <sz val="10"/>
        <rFont val="宋体-简"/>
        <charset val="0"/>
      </rPr>
      <t>王小东</t>
    </r>
    <r>
      <rPr>
        <sz val="10"/>
        <rFont val="Arial"/>
        <charset val="0"/>
      </rPr>
      <t>,</t>
    </r>
    <r>
      <rPr>
        <sz val="10"/>
        <rFont val="宋体-简"/>
        <charset val="0"/>
      </rPr>
      <t>成加豪</t>
    </r>
    <r>
      <rPr>
        <sz val="10"/>
        <rFont val="Arial"/>
        <charset val="0"/>
      </rPr>
      <t>,</t>
    </r>
    <r>
      <rPr>
        <sz val="10"/>
        <rFont val="宋体-简"/>
        <charset val="0"/>
      </rPr>
      <t>林伟嘉,姚嘉玉,胡雨琦,张超,姚琤</t>
    </r>
  </si>
  <si>
    <t>  1/12</t>
  </si>
  <si>
    <r>
      <rPr>
        <sz val="10"/>
        <rFont val="宋体-简"/>
        <charset val="0"/>
      </rPr>
      <t>基于</t>
    </r>
    <r>
      <rPr>
        <sz val="10"/>
        <rFont val="Arial"/>
        <charset val="0"/>
      </rPr>
      <t>LLM</t>
    </r>
    <r>
      <rPr>
        <sz val="10"/>
        <rFont val="宋体-简"/>
        <charset val="0"/>
      </rPr>
      <t>大语言模型和</t>
    </r>
    <r>
      <rPr>
        <sz val="10"/>
        <rFont val="Arial"/>
        <charset val="0"/>
      </rPr>
      <t>AI</t>
    </r>
    <r>
      <rPr>
        <sz val="10"/>
        <rFont val="宋体-简"/>
        <charset val="0"/>
      </rPr>
      <t>绘图技术辅助噩梦治疗师的人工智能生成内容系统</t>
    </r>
  </si>
  <si>
    <t>已授权2024年9月</t>
  </si>
  <si>
    <r>
      <rPr>
        <sz val="10"/>
        <rFont val="宋体-简"/>
        <charset val="0"/>
      </rPr>
      <t>赵艺钧</t>
    </r>
    <r>
      <rPr>
        <sz val="10"/>
        <rFont val="Arial"/>
        <charset val="0"/>
      </rPr>
      <t>;</t>
    </r>
    <r>
      <rPr>
        <sz val="10"/>
        <rFont val="宋体-简"/>
        <charset val="0"/>
      </rPr>
      <t>王翌诚</t>
    </r>
    <r>
      <rPr>
        <sz val="10"/>
        <rFont val="Arial"/>
        <charset val="0"/>
      </rPr>
      <t>;</t>
    </r>
    <r>
      <rPr>
        <sz val="10"/>
        <rFont val="宋体-简"/>
        <charset val="0"/>
      </rPr>
      <t>李正可</t>
    </r>
    <r>
      <rPr>
        <sz val="10"/>
        <rFont val="Arial"/>
        <charset val="0"/>
      </rPr>
      <t>;</t>
    </r>
    <r>
      <rPr>
        <sz val="10"/>
        <rFont val="宋体-简"/>
        <charset val="0"/>
      </rPr>
      <t>蔡雪岩</t>
    </r>
    <r>
      <rPr>
        <sz val="10"/>
        <rFont val="Arial"/>
        <charset val="0"/>
      </rPr>
      <t>;</t>
    </r>
    <r>
      <rPr>
        <sz val="10"/>
        <rFont val="宋体-简"/>
        <charset val="0"/>
      </rPr>
      <t>王冠云</t>
    </r>
    <r>
      <rPr>
        <sz val="10"/>
        <rFont val="Arial"/>
        <charset val="0"/>
      </rPr>
      <t>;</t>
    </r>
    <r>
      <rPr>
        <sz val="10"/>
        <rFont val="宋体-简"/>
        <charset val="0"/>
      </rPr>
      <t>姚琤</t>
    </r>
  </si>
  <si>
    <r>
      <rPr>
        <sz val="10"/>
        <rFont val="Arial"/>
        <charset val="0"/>
      </rPr>
      <t>4/6</t>
    </r>
    <r>
      <rPr>
        <sz val="10"/>
        <rFont val="宋体-简"/>
        <charset val="0"/>
      </rPr>
      <t>（导</t>
    </r>
    <r>
      <rPr>
        <sz val="10"/>
        <rFont val="Arial"/>
        <charset val="0"/>
      </rPr>
      <t>1</t>
    </r>
    <r>
      <rPr>
        <sz val="10"/>
        <rFont val="宋体-简"/>
        <charset val="0"/>
      </rPr>
      <t>）</t>
    </r>
  </si>
  <si>
    <t>DESIGNSORI Co., Ltd. </t>
  </si>
  <si>
    <t>WINNER</t>
  </si>
  <si>
    <r>
      <rPr>
        <sz val="10"/>
        <rFont val="宋体-简"/>
        <charset val="0"/>
      </rPr>
      <t>李啸龙</t>
    </r>
    <r>
      <rPr>
        <sz val="10"/>
        <rFont val="Arial"/>
        <charset val="0"/>
      </rPr>
      <t>;</t>
    </r>
    <r>
      <rPr>
        <sz val="10"/>
        <rFont val="宋体-简"/>
        <charset val="0"/>
      </rPr>
      <t>姚琤</t>
    </r>
    <r>
      <rPr>
        <sz val="10"/>
        <rFont val="Arial"/>
        <charset val="0"/>
      </rPr>
      <t>;</t>
    </r>
    <r>
      <rPr>
        <sz val="10"/>
        <rFont val="宋体-简"/>
        <charset val="0"/>
      </rPr>
      <t>蔡雪岩</t>
    </r>
  </si>
  <si>
    <r>
      <rPr>
        <sz val="10"/>
        <rFont val="Arial"/>
        <charset val="0"/>
      </rPr>
      <t>3/3</t>
    </r>
    <r>
      <rPr>
        <sz val="10"/>
        <rFont val="宋体-简"/>
        <charset val="0"/>
      </rPr>
      <t>（导</t>
    </r>
    <r>
      <rPr>
        <sz val="10"/>
        <rFont val="Arial"/>
        <charset val="0"/>
      </rPr>
      <t>2</t>
    </r>
    <r>
      <rPr>
        <sz val="10"/>
        <rFont val="宋体-简"/>
        <charset val="0"/>
      </rPr>
      <t>）</t>
    </r>
  </si>
  <si>
    <r>
      <rPr>
        <sz val="10"/>
        <rFont val="宋体-简"/>
        <charset val="0"/>
      </rPr>
      <t>蔡雪岩</t>
    </r>
    <r>
      <rPr>
        <sz val="10"/>
        <rFont val="Arial"/>
        <charset val="0"/>
      </rPr>
      <t>,</t>
    </r>
    <r>
      <rPr>
        <sz val="10"/>
        <rFont val="宋体-简"/>
        <charset val="0"/>
      </rPr>
      <t>金可成</t>
    </r>
    <r>
      <rPr>
        <sz val="10"/>
        <rFont val="Arial"/>
        <charset val="0"/>
      </rPr>
      <t>,</t>
    </r>
    <r>
      <rPr>
        <sz val="10"/>
        <rFont val="宋体-简"/>
        <charset val="0"/>
      </rPr>
      <t>时尚</t>
    </r>
    <r>
      <rPr>
        <sz val="10"/>
        <rFont val="Arial"/>
        <charset val="0"/>
      </rPr>
      <t>,</t>
    </r>
    <r>
      <rPr>
        <sz val="10"/>
        <rFont val="宋体-简"/>
        <charset val="0"/>
      </rPr>
      <t>王叶茂,黄时超</t>
    </r>
    <r>
      <rPr>
        <sz val="10"/>
        <rFont val="Arial"/>
        <charset val="0"/>
      </rPr>
      <t>,</t>
    </r>
    <r>
      <rPr>
        <sz val="10"/>
        <rFont val="宋体-简"/>
        <charset val="0"/>
      </rPr>
      <t>董昊烨,李啸龙,安鑫,姚琤</t>
    </r>
  </si>
  <si>
    <t>  1/9 </t>
  </si>
  <si>
    <t>帕金森“面具脸”康复训练方法</t>
  </si>
  <si>
    <r>
      <rPr>
        <sz val="10"/>
        <rFont val="宋体-简"/>
        <charset val="0"/>
      </rPr>
      <t>实审阶段</t>
    </r>
    <r>
      <rPr>
        <sz val="10"/>
        <rFont val="Arial"/>
        <charset val="0"/>
      </rPr>
      <t>2024</t>
    </r>
    <r>
      <rPr>
        <sz val="10"/>
        <rFont val="宋体-简"/>
        <charset val="0"/>
      </rPr>
      <t>年6月</t>
    </r>
  </si>
  <si>
    <r>
      <rPr>
        <sz val="10"/>
        <rFont val="宋体-简"/>
        <charset val="0"/>
      </rPr>
      <t>徐荥璟</t>
    </r>
    <r>
      <rPr>
        <sz val="10"/>
        <rFont val="Arial"/>
        <charset val="0"/>
      </rPr>
      <t>,</t>
    </r>
    <r>
      <rPr>
        <sz val="10"/>
        <rFont val="宋体-简"/>
        <charset val="0"/>
      </rPr>
      <t>林博</t>
    </r>
    <r>
      <rPr>
        <sz val="10"/>
        <rFont val="Arial"/>
        <charset val="0"/>
      </rPr>
      <t>,</t>
    </r>
    <r>
      <rPr>
        <sz val="10"/>
        <rFont val="宋体-简"/>
        <charset val="0"/>
      </rPr>
      <t>蔡雪岩</t>
    </r>
    <r>
      <rPr>
        <sz val="10"/>
        <rFont val="Arial"/>
        <charset val="0"/>
      </rPr>
      <t>,</t>
    </r>
    <r>
      <rPr>
        <sz val="10"/>
        <rFont val="宋体-简"/>
        <charset val="0"/>
      </rPr>
      <t>王波</t>
    </r>
    <r>
      <rPr>
        <sz val="10"/>
        <rFont val="Arial"/>
        <charset val="0"/>
      </rPr>
      <t>,</t>
    </r>
    <r>
      <rPr>
        <sz val="10"/>
        <rFont val="宋体-简"/>
        <charset val="0"/>
      </rPr>
      <t>王昊天</t>
    </r>
    <r>
      <rPr>
        <sz val="10"/>
        <rFont val="Arial"/>
        <charset val="0"/>
      </rPr>
      <t>,</t>
    </r>
    <r>
      <rPr>
        <sz val="10"/>
        <rFont val="宋体-简"/>
        <charset val="0"/>
      </rPr>
      <t>徐瑞特</t>
    </r>
    <r>
      <rPr>
        <sz val="10"/>
        <rFont val="Arial"/>
        <charset val="0"/>
      </rPr>
      <t>,</t>
    </r>
    <r>
      <rPr>
        <sz val="10"/>
        <rFont val="宋体-简"/>
        <charset val="0"/>
      </rPr>
      <t>李正可</t>
    </r>
    <r>
      <rPr>
        <sz val="10"/>
        <rFont val="Arial"/>
        <charset val="0"/>
      </rPr>
      <t>,</t>
    </r>
    <r>
      <rPr>
        <sz val="10"/>
        <rFont val="宋体-简"/>
        <charset val="0"/>
      </rPr>
      <t>马晓峰</t>
    </r>
    <r>
      <rPr>
        <sz val="10"/>
        <rFont val="Arial"/>
        <charset val="0"/>
      </rPr>
      <t>,</t>
    </r>
    <r>
      <rPr>
        <sz val="10"/>
        <rFont val="宋体-简"/>
        <charset val="0"/>
      </rPr>
      <t>翁晨天</t>
    </r>
    <r>
      <rPr>
        <sz val="10"/>
        <rFont val="Arial"/>
        <charset val="0"/>
      </rPr>
      <t>,</t>
    </r>
    <r>
      <rPr>
        <sz val="10"/>
        <rFont val="宋体-简"/>
        <charset val="0"/>
      </rPr>
      <t>周子洪</t>
    </r>
    <r>
      <rPr>
        <sz val="10"/>
        <rFont val="Arial"/>
        <charset val="0"/>
      </rPr>
      <t>,</t>
    </r>
    <r>
      <rPr>
        <sz val="10"/>
        <rFont val="宋体-简"/>
        <charset val="0"/>
      </rPr>
      <t>罗巍</t>
    </r>
    <r>
      <rPr>
        <sz val="10"/>
        <rFont val="Arial"/>
        <charset val="0"/>
      </rPr>
      <t>,</t>
    </r>
    <r>
      <rPr>
        <sz val="10"/>
        <rFont val="宋体-简"/>
        <charset val="0"/>
      </rPr>
      <t>尹建伟</t>
    </r>
  </si>
  <si>
    <r>
      <rPr>
        <sz val="10"/>
        <rFont val="Arial"/>
        <charset val="0"/>
      </rPr>
      <t>3/12</t>
    </r>
    <r>
      <rPr>
        <sz val="10"/>
        <rFont val="宋体-简"/>
        <charset val="0"/>
      </rPr>
      <t>（导</t>
    </r>
    <r>
      <rPr>
        <sz val="10"/>
        <rFont val="Arial"/>
        <charset val="0"/>
      </rPr>
      <t>2</t>
    </r>
    <r>
      <rPr>
        <sz val="10"/>
        <rFont val="宋体-简"/>
        <charset val="0"/>
      </rPr>
      <t>）</t>
    </r>
  </si>
  <si>
    <t>THE JAMES DYSON AWARD</t>
  </si>
  <si>
    <t>中国赛区优秀作品奖</t>
  </si>
  <si>
    <r>
      <rPr>
        <sz val="10"/>
        <rFont val="宋体-简"/>
        <charset val="0"/>
      </rPr>
      <t>李啸龙</t>
    </r>
    <r>
      <rPr>
        <sz val="10"/>
        <rFont val="Arial"/>
        <charset val="0"/>
      </rPr>
      <t>;</t>
    </r>
    <r>
      <rPr>
        <sz val="10"/>
        <rFont val="宋体-简"/>
        <charset val="0"/>
      </rPr>
      <t>时尚</t>
    </r>
    <r>
      <rPr>
        <sz val="10"/>
        <rFont val="Arial"/>
        <charset val="0"/>
      </rPr>
      <t>;</t>
    </r>
    <r>
      <rPr>
        <sz val="10"/>
        <rFont val="宋体-简"/>
        <charset val="0"/>
      </rPr>
      <t>冯书阅</t>
    </r>
    <r>
      <rPr>
        <sz val="10"/>
        <rFont val="Arial"/>
        <charset val="0"/>
      </rPr>
      <t>;</t>
    </r>
    <r>
      <rPr>
        <sz val="10"/>
        <rFont val="宋体-简"/>
        <charset val="0"/>
      </rPr>
      <t>周宇杰</t>
    </r>
    <r>
      <rPr>
        <sz val="10"/>
        <rFont val="Arial"/>
        <charset val="0"/>
      </rPr>
      <t>;</t>
    </r>
    <r>
      <rPr>
        <sz val="10"/>
        <rFont val="宋体-简"/>
        <charset val="0"/>
      </rPr>
      <t>董昊烨</t>
    </r>
    <r>
      <rPr>
        <sz val="10"/>
        <rFont val="Arial"/>
        <charset val="0"/>
      </rPr>
      <t>;</t>
    </r>
    <r>
      <rPr>
        <sz val="10"/>
        <rFont val="宋体-简"/>
        <charset val="0"/>
      </rPr>
      <t>黄时超</t>
    </r>
    <r>
      <rPr>
        <sz val="10"/>
        <rFont val="Arial"/>
        <charset val="0"/>
      </rPr>
      <t>;</t>
    </r>
    <r>
      <rPr>
        <sz val="10"/>
        <rFont val="宋体-简"/>
        <charset val="0"/>
      </rPr>
      <t>蔡雪岩</t>
    </r>
    <r>
      <rPr>
        <sz val="10"/>
        <rFont val="Arial"/>
        <charset val="0"/>
      </rPr>
      <t>;</t>
    </r>
    <r>
      <rPr>
        <sz val="10"/>
        <rFont val="宋体-简"/>
        <charset val="0"/>
      </rPr>
      <t>金可成;姚琤</t>
    </r>
  </si>
  <si>
    <t>  7/9 </t>
  </si>
  <si>
    <r>
      <rPr>
        <sz val="10"/>
        <rFont val="Arial"/>
        <charset val="0"/>
      </rPr>
      <t>“</t>
    </r>
    <r>
      <rPr>
        <sz val="10"/>
        <rFont val="宋体-简"/>
        <charset val="0"/>
      </rPr>
      <t>华为杯</t>
    </r>
    <r>
      <rPr>
        <sz val="10"/>
        <rFont val="Arial"/>
        <charset val="0"/>
      </rPr>
      <t>”</t>
    </r>
    <r>
      <rPr>
        <sz val="10"/>
        <rFont val="宋体-简"/>
        <charset val="0"/>
      </rPr>
      <t>第五届中国研究生人工智能创新大赛</t>
    </r>
  </si>
  <si>
    <r>
      <rPr>
        <sz val="10"/>
        <rFont val="宋体-简"/>
        <charset val="0"/>
      </rPr>
      <t>徐荥璟</t>
    </r>
    <r>
      <rPr>
        <sz val="10"/>
        <rFont val="Arial"/>
        <charset val="0"/>
      </rPr>
      <t>;</t>
    </r>
    <r>
      <rPr>
        <sz val="10"/>
        <rFont val="宋体-简"/>
        <charset val="0"/>
      </rPr>
      <t>蔡雪岩</t>
    </r>
    <r>
      <rPr>
        <sz val="10"/>
        <rFont val="Arial"/>
        <charset val="0"/>
      </rPr>
      <t>;</t>
    </r>
    <r>
      <rPr>
        <sz val="10"/>
        <rFont val="宋体-简"/>
        <charset val="0"/>
      </rPr>
      <t>李正可</t>
    </r>
  </si>
  <si>
    <t>  2/3 </t>
  </si>
  <si>
    <t>中国高校计算机大赛智能交互创新赛</t>
  </si>
  <si>
    <r>
      <rPr>
        <sz val="10"/>
        <rFont val="宋体-简"/>
        <charset val="0"/>
      </rPr>
      <t>徐荥璟;李正可;蔡雪岩</t>
    </r>
    <r>
      <rPr>
        <sz val="10"/>
        <rFont val="Arial"/>
        <charset val="0"/>
      </rPr>
      <t>;</t>
    </r>
    <r>
      <rPr>
        <sz val="10"/>
        <rFont val="宋体-简"/>
        <charset val="0"/>
      </rPr>
      <t>徐瑞特</t>
    </r>
  </si>
  <si>
    <t>  3/4 </t>
  </si>
  <si>
    <t>第十五届国际用户体验创新大赛</t>
  </si>
  <si>
    <t>蔡雪岩,金可成,时尚,黄时超,董昊烨,李啸龙</t>
  </si>
  <si>
    <t>  1/6 </t>
  </si>
  <si>
    <t>吉先锋校园创业创新大赛</t>
  </si>
  <si>
    <t>吉利控股集团</t>
  </si>
  <si>
    <t>冠军</t>
  </si>
  <si>
    <r>
      <rPr>
        <sz val="10"/>
        <rFont val="宋体-简"/>
        <charset val="0"/>
      </rPr>
      <t>李啸龙</t>
    </r>
    <r>
      <rPr>
        <sz val="10"/>
        <rFont val="Arial"/>
        <charset val="0"/>
      </rPr>
      <t>;</t>
    </r>
    <r>
      <rPr>
        <sz val="10"/>
        <rFont val="宋体-简"/>
        <charset val="0"/>
      </rPr>
      <t>张思洲</t>
    </r>
    <r>
      <rPr>
        <sz val="10"/>
        <rFont val="Arial"/>
        <charset val="0"/>
      </rPr>
      <t>;</t>
    </r>
    <r>
      <rPr>
        <sz val="10"/>
        <rFont val="宋体-简"/>
        <charset val="0"/>
      </rPr>
      <t>蔡雪岩</t>
    </r>
    <r>
      <rPr>
        <sz val="10"/>
        <rFont val="Arial"/>
        <charset val="0"/>
      </rPr>
      <t>;</t>
    </r>
    <r>
      <rPr>
        <sz val="10"/>
        <rFont val="宋体-简"/>
        <charset val="0"/>
      </rPr>
      <t>金可成</t>
    </r>
  </si>
  <si>
    <t>A'DESIGN AWARD</t>
  </si>
  <si>
    <r>
      <rPr>
        <sz val="10"/>
        <rFont val="宋体-简"/>
        <charset val="0"/>
      </rPr>
      <t>周磊晶</t>
    </r>
    <r>
      <rPr>
        <sz val="10"/>
        <rFont val="Arial"/>
        <charset val="0"/>
      </rPr>
      <t>;</t>
    </r>
    <r>
      <rPr>
        <sz val="10"/>
        <rFont val="宋体-简"/>
        <charset val="0"/>
      </rPr>
      <t>董昊烨</t>
    </r>
    <r>
      <rPr>
        <sz val="10"/>
        <rFont val="Arial"/>
        <charset val="0"/>
      </rPr>
      <t>;</t>
    </r>
    <r>
      <rPr>
        <sz val="10"/>
        <rFont val="宋体-简"/>
        <charset val="0"/>
      </rPr>
      <t>金可成</t>
    </r>
    <r>
      <rPr>
        <sz val="10"/>
        <rFont val="Arial"/>
        <charset val="0"/>
      </rPr>
      <t>;</t>
    </r>
    <r>
      <rPr>
        <sz val="10"/>
        <rFont val="宋体-简"/>
        <charset val="0"/>
      </rPr>
      <t>蔡雪岩</t>
    </r>
    <r>
      <rPr>
        <sz val="10"/>
        <rFont val="Arial"/>
        <charset val="0"/>
      </rPr>
      <t>;</t>
    </r>
    <r>
      <rPr>
        <sz val="10"/>
        <rFont val="宋体-简"/>
        <charset val="0"/>
      </rPr>
      <t>黄时超</t>
    </r>
    <r>
      <rPr>
        <sz val="10"/>
        <rFont val="Arial"/>
        <charset val="0"/>
      </rPr>
      <t>;</t>
    </r>
    <r>
      <rPr>
        <sz val="10"/>
        <rFont val="宋体-简"/>
        <charset val="0"/>
      </rPr>
      <t>李正可</t>
    </r>
    <r>
      <rPr>
        <sz val="10"/>
        <rFont val="Arial"/>
        <charset val="0"/>
      </rPr>
      <t>;</t>
    </r>
    <r>
      <rPr>
        <sz val="10"/>
        <rFont val="宋体-简"/>
        <charset val="0"/>
      </rPr>
      <t>安鑫</t>
    </r>
    <r>
      <rPr>
        <sz val="10"/>
        <rFont val="Arial"/>
        <charset val="0"/>
      </rPr>
      <t>;</t>
    </r>
    <r>
      <rPr>
        <sz val="10"/>
        <rFont val="宋体-简"/>
        <charset val="0"/>
      </rPr>
      <t>时尚</t>
    </r>
    <r>
      <rPr>
        <sz val="10"/>
        <rFont val="Arial"/>
        <charset val="0"/>
      </rPr>
      <t>;</t>
    </r>
    <r>
      <rPr>
        <sz val="10"/>
        <rFont val="宋体-简"/>
        <charset val="0"/>
      </rPr>
      <t>李啸龙;胡雨琦;姚琤</t>
    </r>
  </si>
  <si>
    <r>
      <rPr>
        <sz val="10"/>
        <rFont val="Arial"/>
        <charset val="0"/>
      </rPr>
      <t>4/11</t>
    </r>
    <r>
      <rPr>
        <sz val="10"/>
        <rFont val="宋体-简"/>
        <charset val="0"/>
      </rPr>
      <t>（导</t>
    </r>
    <r>
      <rPr>
        <sz val="10"/>
        <rFont val="Arial"/>
        <charset val="0"/>
      </rPr>
      <t>1</t>
    </r>
    <r>
      <rPr>
        <sz val="10"/>
        <rFont val="宋体-简"/>
        <charset val="0"/>
      </rPr>
      <t>）</t>
    </r>
  </si>
  <si>
    <t>全国人工智能应用场景创新挑战赛</t>
  </si>
  <si>
    <t>中国人工智能学会</t>
  </si>
  <si>
    <r>
      <rPr>
        <sz val="10"/>
        <rFont val="宋体-简"/>
        <charset val="0"/>
      </rPr>
      <t>徐荥璟</t>
    </r>
    <r>
      <rPr>
        <sz val="10"/>
        <rFont val="Arial"/>
        <charset val="0"/>
      </rPr>
      <t>;</t>
    </r>
    <r>
      <rPr>
        <sz val="10"/>
        <rFont val="宋体-简"/>
        <charset val="0"/>
      </rPr>
      <t>蔡雪岩</t>
    </r>
    <r>
      <rPr>
        <sz val="10"/>
        <rFont val="Arial"/>
        <charset val="0"/>
      </rPr>
      <t>;</t>
    </r>
    <r>
      <rPr>
        <sz val="10"/>
        <rFont val="宋体-简"/>
        <charset val="0"/>
      </rPr>
      <t>马晓峰;李正可;徐瑞特</t>
    </r>
  </si>
  <si>
    <t>  2/5 </t>
  </si>
  <si>
    <t>一种用于产品展示的人机交互管理系统及方法 </t>
  </si>
  <si>
    <t>是（2024.5.28）</t>
  </si>
  <si>
    <t>梁馨木;柴春雷;顾瑾钰;王文翔</t>
  </si>
  <si>
    <t>米兰设计周中国高校设计学科师生优秀作品展</t>
  </si>
  <si>
    <t>中国教育国际交流协会、中国高等教育学会</t>
  </si>
  <si>
    <t>A user-centred collective system design approach for 
Smart Product-Service Systems: A case study on 
fitness product design</t>
  </si>
  <si>
    <t>THE DESIGN JOURNAL 2024</t>
  </si>
  <si>
    <t xml:space="preserve"> 2023 年 9 月 8 日</t>
  </si>
  <si>
    <t>a
School of Design, The Hong Kong Polytechnic University, Hong Kong Special Administrative 
Region, China; b
Department of Engineering, King’s College London, London, UK; c
Department 
of Industrial Design, Zhejiang University, Hangzhou, China; d
Department of Mechanical 
Engineering, University of Bristol, Bristol, UK</t>
  </si>
  <si>
    <t>3/7（导师一作）</t>
  </si>
  <si>
    <t>一种医疗设备视觉美学评价方法</t>
  </si>
  <si>
    <r>
      <rPr>
        <sz val="10"/>
        <color rgb="FF000000"/>
        <rFont val="Arial"/>
        <charset val="0"/>
      </rPr>
      <t>实审阶段2023</t>
    </r>
    <r>
      <rPr>
        <sz val="10"/>
        <color rgb="FF000000"/>
        <rFont val="宋体-简"/>
        <charset val="0"/>
      </rPr>
      <t>年9月</t>
    </r>
  </si>
  <si>
    <t>罗仕鉴,戚煜格,吴玥,卢杨,张德寅</t>
  </si>
  <si>
    <t>基于LLM大语言模型和AI绘图技术辅助噩梦治疗师的人工智
能生成内容系统</t>
  </si>
  <si>
    <t>是（2024/9/10）</t>
  </si>
  <si>
    <t>赵艺钧;王翌诚;李正可;蔡雪岩;王冠云;姚琤</t>
  </si>
  <si>
    <t>3/6（导1）</t>
  </si>
  <si>
    <t>“华为杯”第五届中国研究生人工智能创新大赛全国总决赛</t>
  </si>
  <si>
    <t>徐瑞特，蔡雪岩，李正可</t>
  </si>
  <si>
    <t>OPPO智能交互创新赛-三等奖</t>
  </si>
  <si>
    <t xml:space="preserve">徐 荥 璟、 李 正 可  、 蔡 雪 岩  、 徐 瑞 特 </t>
  </si>
  <si>
    <t>2/6（导1）</t>
  </si>
  <si>
    <t>IF Design Talent Award 2023</t>
  </si>
  <si>
    <t>iF Design</t>
  </si>
  <si>
    <t>冯源、张怡卿、冷诗阳、吴悉尼</t>
  </si>
  <si>
    <t>中国研究生人工智能创新大赛</t>
  </si>
  <si>
    <t>杨浩浩 汤程杰 潘正华 郑辛迪</t>
  </si>
  <si>
    <t>中国研究生“美丽中国”创新设计大赛</t>
  </si>
  <si>
    <t>杨浩浩、潘正华、詹绳易、宋一凡</t>
  </si>
  <si>
    <t>中国设计智造大奖组委会</t>
  </si>
  <si>
    <t>优胜奖</t>
  </si>
  <si>
    <t xml:space="preserve">杨浩浩 潘正华 宋一凡 詹绳易 </t>
  </si>
  <si>
    <t>中国好创意暨全国数字艺术设计大赛</t>
  </si>
  <si>
    <t>中国好创意暨全国数字艺术设计大赛组织委员会</t>
  </si>
  <si>
    <t>国家级三等奖</t>
  </si>
  <si>
    <t>Silent Delivery: Practices and Challenges of Delivering Among
Deaf or Hard of Hearing Couriers</t>
  </si>
  <si>
    <t>2024 年 5 月 11 日</t>
  </si>
  <si>
    <t xml:space="preserve"> Shi Chen, Xiaodong Wang, Weijun Li, Jingao Zhang, Yuge Qi, Jiaqi Teng, Zhihan Zeng</t>
  </si>
  <si>
    <t>2/7(导师一作)</t>
  </si>
  <si>
    <t>《MobileSpeech: A Fast and High-Fidelity Framework for Mobile Zero-Shot Text-to-Speech》</t>
  </si>
  <si>
    <t>ACL主会</t>
  </si>
  <si>
    <t>Shengpeng Ji, Ziyue Jiang, Hanting Wang, Jialong Zuo, Zhou Zhao</t>
  </si>
  <si>
    <t>《Textrolspeech: A text style control speech corpus with codec language text-to-speech models》</t>
  </si>
  <si>
    <t>ICASSP主会</t>
  </si>
  <si>
    <t>CCFB</t>
  </si>
  <si>
    <t>Shengpeng Ji, Jialong Zuo, Minghui Fang, Ziyue Jiang, Feiyang Chen, Xinyu Duan, Baoxing Huai, Zhou Zhao</t>
  </si>
  <si>
    <t>《Achieving Cross Modal Generalization with Multimodal Unified Representation》</t>
  </si>
  <si>
    <t>NeurIPS主会</t>
  </si>
  <si>
    <t>Yan Xia, Hai Huang, Jieming Zhu, Zhou Zhao</t>
  </si>
  <si>
    <t>《Personas-based Student Grouping using reinforcement learning and linear programming》</t>
  </si>
  <si>
    <t>Knowledge-Based Systems</t>
  </si>
  <si>
    <t>CCFC</t>
  </si>
  <si>
    <t>Shaojie Ma , Yawei Luo , Yi Yang</t>
  </si>
  <si>
    <t>《Entangled View-Epipolar Information Aggregation for Generalizable Neural Radiance Fields》</t>
  </si>
  <si>
    <t>CVPR主会</t>
  </si>
  <si>
    <t>Zhiyuan Min, Yawei Luo, Wei Yang, Yuesong Wang, Yi Yang</t>
  </si>
  <si>
    <t>《Semi-Supervised 3D Shape Segmentation via Self Refining》</t>
  </si>
  <si>
    <t>TIP期刊</t>
  </si>
  <si>
    <t>Zhenyu Shu, Teng Wu, Jiajun Shen, Shiqing Xin, Ligang Liu</t>
  </si>
  <si>
    <t>3,导1</t>
  </si>
  <si>
    <t>《DIEM: Decomposition-Integration Enhancing Multimodal Insights》</t>
  </si>
  <si>
    <t>Xinyi Jiang, Guoming Wang, Junhao Guo, Juncheng Li, Wenqiao Zhang, Rongxing Lu, Siliang Tang</t>
  </si>
  <si>
    <r>
      <rPr>
        <sz val="10"/>
        <color rgb="FF000000"/>
        <rFont val="Arial"/>
        <charset val="134"/>
      </rPr>
      <t>《TALON: Improving Large Language Model</t>
    </r>
    <r>
      <rPr>
        <sz val="10"/>
        <color rgb="FF000000"/>
        <rFont val="Arial"/>
        <charset val="134"/>
      </rPr>
      <t xml:space="preserve">
</t>
    </r>
    <r>
      <rPr>
        <sz val="10"/>
        <color rgb="FF000000"/>
        <rFont val="Arial"/>
        <charset val="134"/>
      </rPr>
      <t>Cognition with Tactility-Vision Fusion》</t>
    </r>
  </si>
  <si>
    <t>ICIEA主会</t>
  </si>
  <si>
    <t>Xinyi Jiang, Guoming Wang, Huanhuan Li, Qinghua Xia, Rongxing Lu, Siliang Tang</t>
  </si>
  <si>
    <t>3,导2</t>
  </si>
  <si>
    <r>
      <rPr>
        <sz val="10"/>
        <color rgb="FF000000"/>
        <rFont val="Arial"/>
        <charset val="134"/>
      </rPr>
      <t>《FastLearn: A Rapid Learning Agent for Chat Models</t>
    </r>
    <r>
      <rPr>
        <sz val="10"/>
        <color rgb="FF000000"/>
        <rFont val="Arial"/>
        <charset val="134"/>
      </rPr>
      <t xml:space="preserve">
</t>
    </r>
    <r>
      <rPr>
        <sz val="10"/>
        <color rgb="FF000000"/>
        <rFont val="Arial"/>
        <charset val="134"/>
      </rPr>
      <t>to Acquire Latest Knowledge》</t>
    </r>
  </si>
  <si>
    <t>MIPR主会</t>
  </si>
  <si>
    <t>Chenhan Fu，Guoming Wang，Rongxing Lu，Siliang Tang</t>
  </si>
  <si>
    <t>《HEART: Heart Expert Assistant with ReTrieval-augmented》</t>
  </si>
  <si>
    <t>AAAI SSS</t>
  </si>
  <si>
    <r>
      <rPr>
        <sz val="10"/>
        <color rgb="FF000000"/>
        <rFont val="Arial"/>
        <charset val="134"/>
      </rPr>
      <t>Junhao Guo</t>
    </r>
    <r>
      <rPr>
        <sz val="10"/>
        <color rgb="FF000000"/>
        <rFont val="Arial"/>
        <charset val="134"/>
      </rPr>
      <t xml:space="preserve">
</t>
    </r>
    <r>
      <rPr>
        <sz val="10"/>
        <color rgb="FF000000"/>
        <rFont val="Arial"/>
        <charset val="134"/>
      </rPr>
      <t>, XueFeng Shan, Guoming Wang, Dong Chen</t>
    </r>
    <r>
      <rPr>
        <sz val="10"/>
        <color rgb="FF000000"/>
        <rFont val="Arial"/>
        <charset val="134"/>
      </rPr>
      <t xml:space="preserve">
</t>
    </r>
    <r>
      <rPr>
        <sz val="10"/>
        <color rgb="FF000000"/>
        <rFont val="Arial"/>
        <charset val="134"/>
      </rPr>
      <t>, Rongxing Lu</t>
    </r>
    <r>
      <rPr>
        <sz val="10"/>
        <color rgb="FF000000"/>
        <rFont val="Arial"/>
        <charset val="134"/>
      </rPr>
      <t xml:space="preserve">
</t>
    </r>
    <r>
      <rPr>
        <sz val="10"/>
        <color rgb="FF000000"/>
        <rFont val="Arial"/>
        <charset val="134"/>
      </rPr>
      <t>, Siliang Tang</t>
    </r>
  </si>
  <si>
    <r>
      <rPr>
        <sz val="10"/>
        <rFont val="宋体"/>
        <charset val="134"/>
      </rPr>
      <t>软件工程</t>
    </r>
    <r>
      <rPr>
        <sz val="10"/>
        <rFont val="Arial"/>
        <charset val="0"/>
      </rPr>
      <t>2302</t>
    </r>
  </si>
  <si>
    <t>FinSQL: Model-Agnostic LLMs-based Text-to-SQL Framework for Financial Analysis</t>
  </si>
  <si>
    <t>SIGMOD</t>
  </si>
  <si>
    <t>Chao Zhang, Yuren Mao, Yijiang Fan, Yu Mi, Yunjun Gao, Lu Chen, Dongfang Lou, Jinshu Lin</t>
  </si>
  <si>
    <t>4/8</t>
  </si>
  <si>
    <t>AutoAct: Automatic Agent Learning from Scratch for QA via Self-Planning</t>
  </si>
  <si>
    <t>ACL2024</t>
  </si>
  <si>
    <t>Shuofei Qiao, Ningyu Zhang, Runnan Fang, Yujie Luo, Wangchunshu Zhou, Yuchen Jiang, Chengfei Lv, Huajun Chen</t>
  </si>
  <si>
    <t>（3，导师2）</t>
  </si>
  <si>
    <t>EasyEdit: An Easy-to-use Knowledge Editing Framework for Large Language Models
Detoxifying Large Language Models via Knowledge Editing
基于知识编辑的大模型内容生成安全分析
OneEdit: A Neural-Symbolic Collaboratively Knowledge Editing System</t>
  </si>
  <si>
    <t>ACL Demo，ACL，计算机研究与发展，VLDB workshop</t>
  </si>
  <si>
    <t>2408，2408，2405，2408</t>
  </si>
  <si>
    <t>ccf a短文，ccf a，中文ccf a，ccf a workshop</t>
  </si>
  <si>
    <t>Peng Wang, Ningyu Zhang, Bozhong Tian, Zekun Xi, Yunzhi Yao, Ziwen Xu, Mengru Wang, Shengyu Mao, Xiaohan Wang, Siyuan Cheng, Kangwei Liu, Yuansheng Ni, Guozhou Zheng, Huajun Chen。Mengru Wang, Ningyu Zhang, Ziwen Xu, Zekun Xi, Shumin Deng, Yunzhi Yao, Qishen Zhang, Linyi Yang, Jindong Wang, Huajun Chen。王梦如  姚云志  习泽坤  张锦添  王鹏  徐子文  张宁豫。Ningyu Zhang, Zekun Xi, Yujie Luo, Peng Wang, Bozhong Tian, Yunzhi Yao, Jintian Zhang, Shumin Deng, Mengshu sun, Lei Liang, Zhiqiang Zhang, Xiaowei Zhu, Jun Zhou, Huajun Chen</t>
  </si>
  <si>
    <t>4，4，4，2</t>
  </si>
  <si>
    <r>
      <rPr>
        <u/>
        <sz val="10"/>
        <color rgb="FF175CEB"/>
        <rFont val="宋体"/>
        <charset val="134"/>
      </rPr>
      <t>https://github.com/zjunlp/EasyEdit</t>
    </r>
  </si>
  <si>
    <t>Xiang Chen, Jintian Zhang, Xiaohan Wang, Ningyu Zhang, Tongtong Wu, Yuxiang Wang, Yongheng Wang, Huajun Chen</t>
  </si>
  <si>
    <t>2/8;</t>
  </si>
  <si>
    <t>Exploring Collaboration Mechanisms for LLM Agents: A Social Psychology View</t>
  </si>
  <si>
    <t>Jintian Zhang, Xin Xu, Ningyu Zhang, Ruibo Liu, Bryan Hooi, Shumin Deng</t>
  </si>
  <si>
    <t>1/6;</t>
  </si>
  <si>
    <t>InstructIE: A Bilingual Instruction-based Information Extraction Dataset</t>
  </si>
  <si>
    <t>ISWC</t>
  </si>
  <si>
    <t>Honghao Gui, Shuofei Qiao, Jintian Zhang, Hongbin Ye, Mengshu Sun, Lei Liang, Jeff Z. Pan, Huajun Chen, Ningyu Zhang</t>
  </si>
  <si>
    <t>3/9;</t>
  </si>
  <si>
    <t>Moiré Backdoor Attack (MBA): A Novel Trigger for Pedestrian Detectors in the Physical World</t>
  </si>
  <si>
    <t>Proceedings of the 31st ACM International Conference on Multimedia</t>
  </si>
  <si>
    <t>2023.10.27</t>
  </si>
  <si>
    <t>Hui Wei, Hanxun Yu, Kewei Zhang, Zhixiang Wang, Jianke Zhu, Zheng Wang</t>
  </si>
  <si>
    <t>第2名/共6名</t>
  </si>
  <si>
    <t>Mol-Instructions: A Large-Scale Biomolecular Instruction Dataset for Large Language Models</t>
  </si>
  <si>
    <t>International Conference on Learning Representations</t>
  </si>
  <si>
    <t>清华 A类论文</t>
  </si>
  <si>
    <t>Yin Fang, Xiaozhuan Liang, Ningyu Zhang, Kangwei Liu, Rui Huang, Zhuo Chen, Xiaohui Fan, Huajun Chen</t>
  </si>
  <si>
    <t>(第4/8)</t>
  </si>
  <si>
    <t>浙江省第十四届“挑战杯”大学生创业计划竞赛</t>
  </si>
  <si>
    <t>浙江省大学生
创新创业大赛组委会</t>
  </si>
  <si>
    <t>铜奖</t>
  </si>
  <si>
    <t>沈宇帆、丁逸琪、任竑毅、周倩茜、张超然、钱品妤、邢航迪、邵子睿、曹开宸、陈泽西、陈杨、朱泽鹏</t>
  </si>
  <si>
    <t>浙江大学第十六届蒲公英”大学生创新大赛</t>
  </si>
  <si>
    <t>浙江大学</t>
  </si>
  <si>
    <t>Making Accessible Movies Easily An Intelligent Tool for Authoring and Integrating Audio Descriptions to Movies</t>
  </si>
  <si>
    <t>WWW24workshop</t>
  </si>
  <si>
    <t>CCF A类会议workshop</t>
  </si>
  <si>
    <t>Ming Shen, Gang Huang, Yuxuan Wu, Shuyi Song ,Sheng Zhou, Liangcheng Li, Zhi Yu, Wei Wang, Jiajun Bu</t>
  </si>
  <si>
    <r>
      <rPr>
        <sz val="10"/>
        <color rgb="FF000000"/>
        <rFont val="宋体-简"/>
        <charset val="134"/>
      </rPr>
      <t>（</t>
    </r>
    <r>
      <rPr>
        <sz val="10"/>
        <color rgb="FF000000"/>
        <rFont val="Arial"/>
        <charset val="134"/>
      </rPr>
      <t>3</t>
    </r>
    <r>
      <rPr>
        <sz val="10"/>
        <color rgb="FF000000"/>
        <rFont val="宋体-简"/>
        <charset val="134"/>
      </rPr>
      <t>，导师</t>
    </r>
    <r>
      <rPr>
        <sz val="10"/>
        <color rgb="FF000000"/>
        <rFont val="Arial"/>
        <charset val="134"/>
      </rPr>
      <t>2</t>
    </r>
    <r>
      <rPr>
        <sz val="10"/>
        <color rgb="FF000000"/>
        <rFont val="宋体-简"/>
        <charset val="134"/>
      </rPr>
      <t>）</t>
    </r>
  </si>
  <si>
    <t>InstructCell: A Multimodal Cell Language Model for Single-cell Analysis</t>
  </si>
  <si>
    <t>International Joint Conferences on Artificial Intelligence</t>
  </si>
  <si>
    <t>CCF A类 workshop</t>
  </si>
  <si>
    <r>
      <rPr>
        <sz val="10"/>
        <color rgb="FF000000"/>
        <rFont val="Arial"/>
        <charset val="134"/>
      </rPr>
      <t>Yin Fang</t>
    </r>
    <r>
      <rPr>
        <sz val="10"/>
        <color rgb="FF000000"/>
        <rFont val="宋体"/>
        <charset val="134"/>
      </rPr>
      <t>, </t>
    </r>
    <r>
      <rPr>
        <sz val="10"/>
        <color rgb="FF000000"/>
        <rFont val="宋体"/>
        <charset val="134"/>
      </rPr>
      <t>Ningyu Zhang</t>
    </r>
    <r>
      <rPr>
        <sz val="10"/>
        <color rgb="FF000000"/>
        <rFont val="宋体"/>
        <charset val="134"/>
      </rPr>
      <t>, </t>
    </r>
    <r>
      <rPr>
        <sz val="10"/>
        <color rgb="FF000000"/>
        <rFont val="宋体"/>
        <charset val="134"/>
      </rPr>
      <t>Kangwei Liu</t>
    </r>
    <r>
      <rPr>
        <sz val="10"/>
        <color rgb="FF000000"/>
        <rFont val="宋体"/>
        <charset val="134"/>
      </rPr>
      <t>, </t>
    </r>
    <r>
      <rPr>
        <sz val="10"/>
        <color rgb="FF000000"/>
        <rFont val="宋体"/>
        <charset val="134"/>
      </rPr>
      <t>Xinle Deng</t>
    </r>
    <r>
      <rPr>
        <sz val="10"/>
        <color rgb="FF000000"/>
        <rFont val="宋体"/>
        <charset val="134"/>
      </rPr>
      <t>, </t>
    </r>
    <r>
      <rPr>
        <sz val="10"/>
        <color rgb="FF000000"/>
        <rFont val="宋体"/>
        <charset val="134"/>
      </rPr>
      <t>Penghui Yang</t>
    </r>
    <r>
      <rPr>
        <sz val="10"/>
        <color rgb="FF000000"/>
        <rFont val="宋体"/>
        <charset val="134"/>
      </rPr>
      <t>, </t>
    </r>
    <r>
      <rPr>
        <sz val="10"/>
        <color rgb="FF000000"/>
        <rFont val="宋体"/>
        <charset val="134"/>
      </rPr>
      <t>Zhuo Chen</t>
    </r>
    <r>
      <rPr>
        <sz val="10"/>
        <color rgb="FF000000"/>
        <rFont val="宋体"/>
        <charset val="134"/>
      </rPr>
      <t>, </t>
    </r>
    <r>
      <rPr>
        <sz val="10"/>
        <color rgb="FF000000"/>
        <rFont val="宋体"/>
        <charset val="134"/>
      </rPr>
      <t>Xiaohui Fan</t>
    </r>
    <r>
      <rPr>
        <sz val="10"/>
        <color rgb="FF000000"/>
        <rFont val="宋体"/>
        <charset val="134"/>
      </rPr>
      <t>, </t>
    </r>
    <r>
      <rPr>
        <sz val="10"/>
        <color rgb="FF000000"/>
        <rFont val="宋体"/>
        <charset val="134"/>
      </rPr>
      <t>Huajun Chen</t>
    </r>
    <r>
      <rPr>
        <sz val="10"/>
        <color rgb="FF000000"/>
        <rFont val="宋体"/>
        <charset val="134"/>
      </rPr>
      <t> </t>
    </r>
  </si>
  <si>
    <t>(第3/8)</t>
  </si>
  <si>
    <t>(1)/(9)</t>
  </si>
  <si>
    <t>Spatiotemporal-Augmented Graph Neural Networks for Human Mobility Simulation</t>
  </si>
  <si>
    <t>Information Fusion</t>
  </si>
  <si>
    <t>Yu Wang, Ji Cao, Wenjie Huang, Zhihua Liu,Tongya Zheng, Mingli Song</t>
  </si>
  <si>
    <t>OpenGSL: A Comprehensive Benchmark for Graph Structure Learning</t>
  </si>
  <si>
    <t>Neural Information Processing Systems</t>
  </si>
  <si>
    <t>Zhiyao Zhou, Sheng Zhou, Bochao Mao, Xuanyi Zhou, Jiawei Chen, Qiaoyu Tan, Daochen Zha, Yan Feng, Chun Chen, Can Wang</t>
  </si>
  <si>
    <t>3/10</t>
  </si>
  <si>
    <t>CMDRL: A Markovian Distributed Rate Limiting Algorithm in Cloud Networks</t>
  </si>
  <si>
    <t>APNet 2024</t>
  </si>
  <si>
    <r>
      <rPr>
        <sz val="10"/>
        <rFont val="Arial"/>
        <charset val="134"/>
      </rPr>
      <t>CCF C</t>
    </r>
    <r>
      <rPr>
        <sz val="10"/>
        <rFont val="宋体-简"/>
        <charset val="134"/>
      </rPr>
      <t>类论文</t>
    </r>
    <r>
      <rPr>
        <sz val="10"/>
        <rFont val="Arial"/>
        <charset val="134"/>
      </rPr>
      <t xml:space="preserve">
</t>
    </r>
    <r>
      <rPr>
        <sz val="10"/>
        <rFont val="宋体-简"/>
        <charset val="134"/>
      </rPr>
      <t>（</t>
    </r>
    <r>
      <rPr>
        <sz val="10"/>
        <rFont val="Arial"/>
        <charset val="134"/>
      </rPr>
      <t>workshop</t>
    </r>
    <r>
      <rPr>
        <sz val="10"/>
        <rFont val="宋体-简"/>
        <charset val="134"/>
      </rPr>
      <t>）</t>
    </r>
  </si>
  <si>
    <t>Lilong Chen;Xiaochong Jiang;Xiang Hu;Tianyu Xu;Ye Yang;Xing Li;Bingqian Lu;Chengkun Wei;Wenzhi Chen</t>
  </si>
  <si>
    <t>电子信息 2304</t>
  </si>
  <si>
    <t xml:space="preserve"> 党员</t>
  </si>
  <si>
    <t xml:space="preserve">Hundredfold Accelerating for Pathological Images Diagnosis and Prognosis through Self-reform Critical Region Focusing
</t>
  </si>
  <si>
    <t>IJCAI2024</t>
  </si>
  <si>
    <t>Xiaotian Yu, Haoming Luo, Jiacong Hu, Xiuming Zhang, Yuexuan Wang, Wenjie Liang, Yijun Bei, Mingli Song, Zunlei Feng</t>
  </si>
  <si>
    <t>https://github.com/karmada-io/karmada/pull/5428 https://github.com/karmada-io/karmada/pull/4785 https://github.com/openyurtio/openyurt/pull/1792 https://github.com/casvisor/casvisor/pulls?q=is%3Apr+author%3Adzcvxe+is%3Aclosed</t>
  </si>
  <si>
    <t>“华为杯” 第二十届中国研究生数学建模竞赛</t>
  </si>
  <si>
    <t>中国研究生数学建模竞赛组委会</t>
  </si>
  <si>
    <t>肖腾涛，李隆鑫，王文伟</t>
  </si>
  <si>
    <t>https://github.com/casbin/caswaf/pulls?q=is%3Apr+is%3Aclosed+author%3Achatiti</t>
  </si>
  <si>
    <t>Sharry: An Efficient and Sharing Far Memory System</t>
  </si>
  <si>
    <t>DAC'24</t>
  </si>
  <si>
    <t>陈宸、黄宇航、邓水光、尹建伟、赵新奎</t>
  </si>
  <si>
    <t>（2/5)</t>
  </si>
  <si>
    <t>一种基于特征值的量子线性求解器参数设计方法和求解方法</t>
  </si>
  <si>
    <t>尹建伟,卢丽强,朱天泽,陈佳俊,陈亨睿,郎聪亮</t>
  </si>
  <si>
    <t>3/6（学生第一）</t>
  </si>
  <si>
    <t>2023 ACM/IEEE Quantum Computing fr Drug Discovery Challenge</t>
  </si>
  <si>
    <t>CEDA, sigda, DoraHacks, JPMorgan Chase &amp; Co.</t>
  </si>
  <si>
    <t>全球第8，Honorable Mention</t>
  </si>
  <si>
    <t>Hengrui Chen, Tianze Zhu, Yizheng Fang, Yifan Guo</t>
  </si>
  <si>
    <t xml:space="preserve">2 / 4 </t>
  </si>
  <si>
    <t xml:space="preserve"> https://github.com/kamiyaa/joshuto/pull/468  https://github.com/spring-projects/sts4/issues/1341  https://github.com/JanusQ/QCfDD https://github.com/linux-cultist/venv-selector.nvim/pull/114</t>
  </si>
  <si>
    <t>基于量子技术的金融服务新型算法研究（国家重点研发计划青年科学家项目）</t>
  </si>
  <si>
    <t>卢丽强，夏楚豪，陈凌潇，朱天泽，储天尧，陈亨睿，谭思危，薛辰立，杨诗琪，姜雨潇，王建，温卓宇，周魁</t>
  </si>
  <si>
    <t>一种微服务交叉监督优化方法及系统</t>
  </si>
  <si>
    <t>是（2024年8月6日）</t>
  </si>
  <si>
    <t>李莹,吴苏湘,朱心洲,席萌,尹建伟</t>
  </si>
  <si>
    <t>2/5（学生第一）</t>
  </si>
  <si>
    <t>电子信息2306</t>
  </si>
  <si>
    <t>Research on Bitcoin Inscriptions Risk Monitoring</t>
  </si>
  <si>
    <t>2024 2nd International Conference on Big Data and Privacy Computing (BDPC)</t>
  </si>
  <si>
    <r>
      <rPr>
        <sz val="10"/>
        <rFont val="宋体-简"/>
        <charset val="134"/>
      </rPr>
      <t>其他</t>
    </r>
    <r>
      <rPr>
        <sz val="10"/>
        <rFont val="Arial"/>
        <charset val="0"/>
      </rPr>
      <t>EI</t>
    </r>
    <r>
      <rPr>
        <sz val="10"/>
        <rFont val="宋体-简"/>
        <charset val="134"/>
      </rPr>
      <t>会议论文</t>
    </r>
  </si>
  <si>
    <t>Zheng Zhu,Zonghao Guo,Xinan Ma,Keting Yin</t>
  </si>
  <si>
    <t>Deployment perspective of service pattern: Solve dynamic services with heterogeneous carrier description</t>
  </si>
  <si>
    <t>ICWS Workshop on Services Regulation &amp; Governance</t>
  </si>
  <si>
    <t>2024.6.8</t>
  </si>
  <si>
    <r>
      <rPr>
        <sz val="10"/>
        <rFont val="宋体"/>
        <charset val="134"/>
      </rPr>
      <t>EI</t>
    </r>
    <r>
      <rPr>
        <sz val="10"/>
        <rFont val="宋体"/>
        <charset val="134"/>
      </rPr>
      <t>会议论文</t>
    </r>
  </si>
  <si>
    <t>Xiaohua Pan, Yechen Jin, Meng Xi and Ying Li</t>
  </si>
  <si>
    <t>LLM-powered Zero-shot Online Log Parsing</t>
  </si>
  <si>
    <t>2024 IEEE World Congress on SERVICES</t>
  </si>
  <si>
    <t>2024.6.11</t>
  </si>
  <si>
    <r>
      <rPr>
        <sz val="10"/>
        <rFont val="宋体"/>
        <charset val="134"/>
      </rPr>
      <t>CCF B</t>
    </r>
    <r>
      <rPr>
        <sz val="10"/>
        <rFont val="宋体"/>
        <charset val="134"/>
      </rPr>
      <t>类论文</t>
    </r>
  </si>
  <si>
    <t>Chen Zhi, Liye Cheng, Meilin Liu, Xinkui Zhao, Yueshen Xu and Shuiguang Deng</t>
  </si>
  <si>
    <t>一种变更语义感知的整机回归测试用例推荐方法</t>
  </si>
  <si>
    <t>2024.08.23</t>
  </si>
  <si>
    <t>2024.05.03</t>
  </si>
  <si>
    <t>邓水光、徐浩然、向天宇、智晨、张高榕、吴孜璇、尹建伟</t>
  </si>
  <si>
    <t>5/7</t>
  </si>
  <si>
    <t>6/7</t>
  </si>
  <si>
    <t>软件学院电子信息2307班</t>
  </si>
  <si>
    <t>HEDGE: Heterogeneous Semantic Dynamic Graph Framework for Log Anomaly Detection in Digital Service Network</t>
  </si>
  <si>
    <t>ICWS workshop</t>
  </si>
  <si>
    <t>Bohao Qian, Mengying Zhu, Mengyuan Yang, Enze Wu, Guojie Xie, Yuebing Liang and Xiaolin Zheng</t>
  </si>
  <si>
    <t xml:space="preserve"> </t>
  </si>
  <si>
    <t>ERA-CoT: Improving Chain-of-Thought through Entity Relationship Analysis</t>
  </si>
  <si>
    <t>Annual Meeting of the Association for Computational Linguistics</t>
  </si>
  <si>
    <t>2024.8.16</t>
  </si>
  <si>
    <t>Yanming Liu, Xinyue Peng, Tianyu Du, Jianwei Yin, Weihao Liu, Xuhong Zhang</t>
  </si>
  <si>
    <t>RA-ISF: Learning to Answer and Understand from Retrieval Augmentation via Iterative Self-Feedback</t>
  </si>
  <si>
    <t>Yanming Liu, Xinyue Peng, Xuhong Zhang, Weihao Liu, Jianwei Yin, Jiannan Cao, Tianyu Du</t>
  </si>
  <si>
    <t>软件工程2308</t>
  </si>
  <si>
    <t>AgentLens: Visual Analysis 
for Agent Behaviors in LLM-based Autonomous Systems</t>
  </si>
  <si>
    <t>IEEE Transactions on Visualization and Compute
r Graphics</t>
  </si>
  <si>
    <r>
      <rPr>
        <sz val="10"/>
        <rFont val="Arial"/>
        <charset val="0"/>
      </rPr>
      <t>“</t>
    </r>
    <r>
      <rPr>
        <sz val="10"/>
        <rFont val="宋体"/>
        <charset val="134"/>
      </rPr>
      <t>华为杯”第二十届中国研究生数学建模竞赛二等奖</t>
    </r>
  </si>
  <si>
    <t>中国学位与研究生教育协会</t>
  </si>
  <si>
    <r>
      <rPr>
        <sz val="10"/>
        <rFont val="宋体"/>
        <charset val="134"/>
      </rPr>
      <t>电子信息</t>
    </r>
    <r>
      <rPr>
        <sz val="10"/>
        <rFont val="Arial"/>
        <charset val="0"/>
      </rPr>
      <t>2309</t>
    </r>
  </si>
  <si>
    <t>UNetPlusTS: Decomposition-Mixing UNet++
Architecture for Long-Term Time Series
Forecasting</t>
  </si>
  <si>
    <t>ICIC2024</t>
  </si>
  <si>
    <t>2024.8.5</t>
  </si>
  <si>
    <t>Xuelin Cheng, Xince Chen
, Botao Wu, Xu Zou, Haozheng Yang, Runjie Zhao</t>
  </si>
  <si>
    <t>What Are the Trends in Eco-Design Research When We Talk About Digital Technology? - A Five Year Analytical Dive into Research Data</t>
  </si>
  <si>
    <t>International Symposium on World Ecological Design(ISWED2023)</t>
  </si>
  <si>
    <t>2023.12.17</t>
  </si>
  <si>
    <r>
      <rPr>
        <sz val="10"/>
        <rFont val="Arial"/>
        <charset val="0"/>
      </rPr>
      <t>EI</t>
    </r>
    <r>
      <rPr>
        <sz val="10"/>
        <rFont val="宋体"/>
        <charset val="134"/>
      </rPr>
      <t>会议论文</t>
    </r>
  </si>
  <si>
    <t>Nan ZHUANG, Yanni MA, Shuo ZHAI, Xin ZHAO, Shitong WENG, Zhenyuan MA, Shang SHI, and Fangtian YING</t>
  </si>
  <si>
    <t>第十届中国研究生未来飞行器创新大赛</t>
  </si>
  <si>
    <t>赵欣、马燕妮、应旺、柴少龙</t>
  </si>
  <si>
    <r>
      <rPr>
        <sz val="10"/>
        <rFont val="宋体"/>
        <charset val="134"/>
      </rPr>
      <t>电子信息</t>
    </r>
    <r>
      <rPr>
        <sz val="10"/>
        <rFont val="Arial"/>
        <charset val="0"/>
      </rPr>
      <t>2309</t>
    </r>
    <r>
      <rPr>
        <sz val="10"/>
        <rFont val="宋体"/>
        <charset val="134"/>
      </rPr>
      <t>班</t>
    </r>
  </si>
  <si>
    <t>赵欣、柴少龙、马燕妮、应旺</t>
  </si>
  <si>
    <r>
      <rPr>
        <sz val="10"/>
        <rFont val="宋体"/>
        <charset val="134"/>
      </rPr>
      <t>软件工程</t>
    </r>
    <r>
      <rPr>
        <sz val="10"/>
        <rFont val="Arial"/>
        <charset val="0"/>
      </rPr>
      <t>2309</t>
    </r>
    <r>
      <rPr>
        <sz val="10"/>
        <rFont val="宋体"/>
        <charset val="134"/>
      </rPr>
      <t>班</t>
    </r>
  </si>
  <si>
    <r>
      <rPr>
        <sz val="10"/>
        <rFont val="Arial"/>
        <charset val="0"/>
      </rPr>
      <t xml:space="preserve">IFTNet: Interpolation Frequency- and Time-Domain Network
for Long-Term Time Series Forecasting </t>
    </r>
    <r>
      <rPr>
        <sz val="10"/>
        <rFont val="宋体"/>
        <charset val="134"/>
      </rPr>
      <t xml:space="preserve">
</t>
    </r>
  </si>
  <si>
    <t>ICIC</t>
  </si>
  <si>
    <t xml:space="preserve">Xuelin Cheng, Haozheng Yang, Botao Wu, Xu Zou, Xince Chen,
and Runjie Zhao
</t>
  </si>
  <si>
    <t xml:space="preserve">3/6
</t>
  </si>
  <si>
    <t>UNetPlusTS: Decomposition-Mixing UNet++ Architecture for Long-Term
Time Series Forecasting</t>
  </si>
  <si>
    <t>Xuelin Cheng, Xince Chen, Botao Wu, Xu Zou, Haozheng Yang,
and Runjie Zhao</t>
  </si>
  <si>
    <t>IFTNet: Interpolation Frequency_x0002_and Time-Domain Network for Long-Term Time
Series Forecasting</t>
  </si>
  <si>
    <t xml:space="preserve">Xuelin Cheng, Haozheng Yang, Botao Wu, Xu Zou, Xince Chen, Runjie Zhao </t>
  </si>
  <si>
    <t>人工智能2309班</t>
  </si>
  <si>
    <t>RTG-SLAM: Real-time 3D Reconstruction at Scale using Gaussian Splatting</t>
  </si>
  <si>
    <t>SIGGRAPH '24</t>
  </si>
  <si>
    <t>Zhexi Peng, TianJia Shao*, Yong Liu, JingKe Zhou, Yin Yang, Jingdong Wang, Kun Zhou*</t>
  </si>
  <si>
    <t>软件工程2309班</t>
  </si>
  <si>
    <t>PSSD-Transformer: Powerful Sparse Spike-Driven Transformer for Image Semantic Segmentation;</t>
  </si>
  <si>
    <t>ACM MM</t>
  </si>
  <si>
    <t>2024.7.17</t>
  </si>
  <si>
    <t>王宏志、梁秀波（导师）、张涛、顾月、耿卫东</t>
  </si>
  <si>
    <t>3/5(导2)</t>
  </si>
  <si>
    <t xml:space="preserve"> RTFormer: Re-parameter TSBN Spiking Transformer</t>
  </si>
  <si>
    <t>2024.3.16</t>
  </si>
  <si>
    <t>王宏志、梁秀波（导师）、耿卫东、张涛</t>
  </si>
  <si>
    <t>4/4(导2)</t>
  </si>
  <si>
    <t>Design of Photovoltaic Cleaning Robots Assisted by Large Language Models</t>
  </si>
  <si>
    <t xml:space="preserve"> 2023 16th International Symposium on Computational Intelligence and Design (ISCID)</t>
  </si>
  <si>
    <t>2024/4/15</t>
  </si>
  <si>
    <r>
      <rPr>
        <sz val="10"/>
        <rFont val="宋体-简"/>
        <charset val="134"/>
      </rPr>
      <t>EI</t>
    </r>
    <r>
      <rPr>
        <sz val="10"/>
        <rFont val="宋体"/>
        <charset val="134"/>
      </rPr>
      <t>会议</t>
    </r>
  </si>
  <si>
    <t>Shaolong Chai, Wang Ying, Ran Wang</t>
  </si>
  <si>
    <t>一种产品设计评价的方法</t>
  </si>
  <si>
    <t>王增，柴少龙</t>
  </si>
  <si>
    <r>
      <rPr>
        <sz val="10"/>
        <rFont val="宋体-简"/>
        <charset val="134"/>
      </rPr>
      <t>“</t>
    </r>
    <r>
      <rPr>
        <sz val="10"/>
        <rFont val="宋体"/>
        <charset val="134"/>
      </rPr>
      <t>畅行天地</t>
    </r>
    <r>
      <rPr>
        <sz val="10"/>
        <rFont val="Arial"/>
        <charset val="0"/>
      </rPr>
      <t xml:space="preserve"> </t>
    </r>
    <r>
      <rPr>
        <sz val="10"/>
        <rFont val="宋体"/>
        <charset val="134"/>
      </rPr>
      <t>逐梦未来</t>
    </r>
    <r>
      <rPr>
        <sz val="10"/>
        <rFont val="Arial"/>
        <charset val="0"/>
      </rPr>
      <t>”</t>
    </r>
    <r>
      <rPr>
        <sz val="10"/>
        <rFont val="宋体"/>
        <charset val="134"/>
      </rPr>
      <t>第十届中国研究生未来飞行器创新大赛</t>
    </r>
  </si>
  <si>
    <t>教育部学位管理与研究生教育司</t>
  </si>
  <si>
    <t>一种清洁机器人结果</t>
  </si>
  <si>
    <t>实用新型专利</t>
  </si>
  <si>
    <t>万然，张旭生，柴少龙</t>
  </si>
  <si>
    <t>一种驱能内置的多段模块结构</t>
  </si>
  <si>
    <t>数智时代工业设计知识生产新范式</t>
  </si>
  <si>
    <t>机械设计</t>
  </si>
  <si>
    <t>罗仕鉴 于慧伶 易珮琦</t>
  </si>
  <si>
    <t>3 / 3【1导】</t>
  </si>
  <si>
    <t>设计建构论：数据智能时代的新兴设计认识论</t>
  </si>
  <si>
    <t>包装工程</t>
  </si>
  <si>
    <t>罗仕鉴 郭和睿 易珮琦 李庆龄 王瑶</t>
  </si>
  <si>
    <t>3 / 5【1导】</t>
  </si>
  <si>
    <t>第六届人工智能创新大赛校内选拔赛</t>
  </si>
  <si>
    <t>郭和睿、张景森、钟方旭、易珮琦</t>
  </si>
  <si>
    <t>4/4</t>
  </si>
  <si>
    <t>郭和睿、张景森、易珮琦、钟方旭</t>
  </si>
  <si>
    <r>
      <rPr>
        <sz val="10"/>
        <rFont val="宋体-简"/>
        <charset val="134"/>
      </rPr>
      <t>一种基于自然语言对话的服装图案设计系统和方法</t>
    </r>
    <r>
      <rPr>
        <sz val="10"/>
        <rFont val="Arial"/>
        <charset val="0"/>
      </rPr>
      <t xml:space="preserve">
</t>
    </r>
  </si>
  <si>
    <r>
      <rPr>
        <sz val="10"/>
        <rFont val="宋体-简"/>
        <charset val="134"/>
      </rPr>
      <t>张邓明</t>
    </r>
    <r>
      <rPr>
        <sz val="10"/>
        <rFont val="Arial"/>
        <charset val="0"/>
      </rPr>
      <t xml:space="preserve">; </t>
    </r>
    <r>
      <rPr>
        <sz val="10"/>
        <rFont val="宋体-简"/>
        <charset val="134"/>
      </rPr>
      <t>易和阳</t>
    </r>
    <r>
      <rPr>
        <sz val="10"/>
        <rFont val="Arial"/>
        <charset val="0"/>
      </rPr>
      <t xml:space="preserve">; </t>
    </r>
    <r>
      <rPr>
        <sz val="10"/>
        <rFont val="宋体-简"/>
        <charset val="134"/>
      </rPr>
      <t>孙凌云</t>
    </r>
    <r>
      <rPr>
        <sz val="10"/>
        <rFont val="Arial"/>
        <charset val="0"/>
      </rPr>
      <t xml:space="preserve">; </t>
    </r>
    <r>
      <rPr>
        <sz val="10"/>
        <rFont val="宋体-简"/>
        <charset val="134"/>
      </rPr>
      <t>梅冬</t>
    </r>
    <r>
      <rPr>
        <sz val="10"/>
        <rFont val="Arial"/>
        <charset val="0"/>
      </rPr>
      <t xml:space="preserve">
</t>
    </r>
  </si>
  <si>
    <r>
      <rPr>
        <sz val="10"/>
        <rFont val="宋体-简"/>
        <charset val="134"/>
      </rPr>
      <t>一种基于记忆自然语言大模型的长文本写作方法和装置</t>
    </r>
    <r>
      <rPr>
        <sz val="10"/>
        <rFont val="Arial"/>
        <charset val="0"/>
      </rPr>
      <t xml:space="preserve">
</t>
    </r>
  </si>
  <si>
    <t>Towards Equitable CPR: An Interactive System for Female CPR Training</t>
  </si>
  <si>
    <r>
      <rPr>
        <sz val="10"/>
        <rFont val="Arial"/>
        <charset val="0"/>
      </rPr>
      <t>ACM CHI</t>
    </r>
    <r>
      <rPr>
        <sz val="10"/>
        <rFont val="宋体"/>
        <charset val="134"/>
      </rPr>
      <t>（会议名称</t>
    </r>
  </si>
  <si>
    <t>2024.5.11</t>
  </si>
  <si>
    <t>赵艺钧（导师），周扬，金朵拉，董天舒，王冠云，应放天，沈启航，曹嘉诚</t>
  </si>
  <si>
    <t>一种结合混合现实的交互式轻量化女性心肺复苏培训装置</t>
  </si>
  <si>
    <t>未授权</t>
  </si>
  <si>
    <r>
      <rPr>
        <sz val="10"/>
        <rFont val="宋体"/>
        <charset val="134"/>
      </rPr>
      <t>是（</t>
    </r>
    <r>
      <rPr>
        <sz val="10"/>
        <rFont val="Arial"/>
        <charset val="0"/>
      </rPr>
      <t>2024.5.24</t>
    </r>
    <r>
      <rPr>
        <sz val="10"/>
        <rFont val="宋体"/>
        <charset val="134"/>
      </rPr>
      <t>）</t>
    </r>
  </si>
  <si>
    <t>赵艺钧（导师），金朵拉，周扬，曹嘉诚</t>
  </si>
  <si>
    <t xml:space="preserve">K-DESIGN AWARD 24 </t>
  </si>
  <si>
    <t>K-DESIGN</t>
  </si>
  <si>
    <r>
      <rPr>
        <sz val="10"/>
        <rFont val="Arial"/>
        <charset val="0"/>
      </rPr>
      <t>GOLD WINNER</t>
    </r>
    <r>
      <rPr>
        <sz val="10"/>
        <rFont val="宋体"/>
        <charset val="134"/>
      </rPr>
      <t>（一等奖）</t>
    </r>
  </si>
  <si>
    <t>周扬，金朵拉，曹嘉诚，杨晟，潘江鱼</t>
  </si>
  <si>
    <t>FREQUENCY-SPATIAL 
DOMAIN INFORMATION FUSION NETWORK FOR PAN-SHARPENING</t>
  </si>
  <si>
    <t>IEEE-ICIP 2024</t>
  </si>
  <si>
    <t>Presentation Time:
Tue,29 Oct</t>
  </si>
  <si>
    <t>Mengjiao Zhao, Mengting Ma, Ao Gao, Wei Zhang</t>
  </si>
  <si>
    <t>iF Industrie Forum Design</t>
  </si>
  <si>
    <t>产品概念奖</t>
  </si>
  <si>
    <t>Xinyu
Wang, Haoye Dong, Shichao Huang,
Xiaolong Li, Ao Gao, Jiling Zhang,
Tianxiao Zhang</t>
  </si>
  <si>
    <t>移动应用创新赛</t>
  </si>
  <si>
    <t>华东赛区二等奖</t>
  </si>
  <si>
    <r>
      <rPr>
        <sz val="10"/>
        <rFont val="宋体-简"/>
        <charset val="134"/>
      </rPr>
      <t>王梦阁</t>
    </r>
    <r>
      <rPr>
        <sz val="10"/>
        <rFont val="Arial"/>
        <charset val="0"/>
      </rPr>
      <t>/</t>
    </r>
    <r>
      <rPr>
        <sz val="10"/>
        <rFont val="宋体-简"/>
        <charset val="134"/>
      </rPr>
      <t>高慠</t>
    </r>
  </si>
  <si>
    <t>排名不分先后</t>
  </si>
  <si>
    <t>第六届中国研究生人工智能创新大赛</t>
  </si>
  <si>
    <t>校赛二等奖</t>
  </si>
  <si>
    <r>
      <rPr>
        <sz val="10"/>
        <rFont val="宋体-简"/>
        <charset val="134"/>
      </rPr>
      <t>高慠</t>
    </r>
    <r>
      <rPr>
        <sz val="10"/>
        <rFont val="Arial"/>
        <charset val="0"/>
      </rPr>
      <t>/</t>
    </r>
    <r>
      <rPr>
        <sz val="10"/>
        <rFont val="宋体-简"/>
        <charset val="134"/>
      </rPr>
      <t>王梦阁</t>
    </r>
  </si>
  <si>
    <t>Silent Delivery: Practices and Challenges of Delivering Among Deaf or Hard of Hearing Couriers</t>
  </si>
  <si>
    <r>
      <rPr>
        <sz val="10"/>
        <rFont val="宋体-简"/>
        <charset val="134"/>
      </rPr>
      <t>ShiChen(</t>
    </r>
    <r>
      <rPr>
        <sz val="10"/>
        <rFont val="宋体"/>
        <charset val="134"/>
      </rPr>
      <t>导师</t>
    </r>
    <r>
      <rPr>
        <sz val="10"/>
        <rFont val="Arial"/>
        <charset val="0"/>
      </rPr>
      <t xml:space="preserve">), Xiaodong Wang, Weijun Li, Jingao Zhang, Yuge QI, Jiaqi Teng, Zhihan Zeng  </t>
    </r>
  </si>
  <si>
    <t>（4/7）</t>
  </si>
  <si>
    <t>Hidden Scars: Anti-bullying Serious Game Design for Rural Children</t>
  </si>
  <si>
    <t>IFIP ICEC 2024</t>
  </si>
  <si>
    <r>
      <rPr>
        <sz val="10"/>
        <rFont val="宋体-简"/>
        <charset val="134"/>
      </rPr>
      <t>EI</t>
    </r>
    <r>
      <rPr>
        <sz val="10"/>
        <rFont val="Microsoft YaHei"/>
        <charset val="134"/>
      </rPr>
      <t>会议</t>
    </r>
  </si>
  <si>
    <t>应旺、柴少龙、赵欣、马燕妮、胡凤燕、姚琤</t>
  </si>
  <si>
    <r>
      <rPr>
        <sz val="10"/>
        <rFont val="宋体-简"/>
        <charset val="134"/>
      </rPr>
      <t>“</t>
    </r>
    <r>
      <rPr>
        <sz val="12"/>
        <rFont val="FangSong"/>
        <charset val="134"/>
      </rPr>
      <t>畅行天地</t>
    </r>
    <r>
      <rPr>
        <sz val="12"/>
        <rFont val="Helvetica"/>
        <charset val="0"/>
      </rPr>
      <t xml:space="preserve"> </t>
    </r>
    <r>
      <rPr>
        <sz val="12"/>
        <rFont val="FangSong"/>
        <charset val="134"/>
      </rPr>
      <t>逐梦未来</t>
    </r>
    <r>
      <rPr>
        <sz val="12"/>
        <rFont val="Helvetica"/>
        <charset val="0"/>
      </rPr>
      <t>”</t>
    </r>
    <r>
      <rPr>
        <sz val="12"/>
        <rFont val="FangSong"/>
        <charset val="134"/>
      </rPr>
      <t>第十届中国研究生未来飞行器</t>
    </r>
  </si>
  <si>
    <t>“畅行天地 逐梦未来”第十届中国研究生未来飞行器</t>
  </si>
  <si>
    <t>Alleviating Elderly’s Medical Communication Issue with Personalized LLM-Generated Short-Form Video</t>
  </si>
  <si>
    <t xml:space="preserve"> ISWED 2023 Notification for Submission 154</t>
  </si>
  <si>
    <t>Nan ZHUANG a , Zhenyuan MA a , Yuiie ZHOU a , Xinyi Li , Pinhao WANG .Zhiyuan HUANG, Shuo ZHAl , and Fangtian YlNG</t>
  </si>
  <si>
    <t>2//8</t>
  </si>
  <si>
    <t>red dot</t>
  </si>
  <si>
    <t>Zentrum Nordhein Westfalen</t>
  </si>
  <si>
    <t>一等</t>
  </si>
  <si>
    <t>Ye Run,Zhou Yujie,Ma Zhenyuan,Wang Guanyun,Li Jiaji,Xue Mengru,Ren Haowen</t>
  </si>
  <si>
    <t>CHI EA</t>
  </si>
  <si>
    <r>
      <rPr>
        <sz val="10"/>
        <rFont val="宋体-简"/>
        <charset val="134"/>
      </rPr>
      <t>CCF A</t>
    </r>
    <r>
      <rPr>
        <sz val="10"/>
        <rFont val="宋体"/>
        <charset val="134"/>
      </rPr>
      <t>类论文</t>
    </r>
  </si>
  <si>
    <t>yijun zhao,yang zhou,duola jin,tianshu dong,guanyun wang,fangtian ying,qihang shen,jiacheng cao</t>
  </si>
  <si>
    <t>Design Zentrum Nordrhein Westfalen</t>
  </si>
  <si>
    <t>hou liang,wu wenqi,shen hanshu,pan jiangyu,jin duola</t>
  </si>
  <si>
    <t>5/5</t>
  </si>
  <si>
    <r>
      <rPr>
        <sz val="10"/>
        <rFont val="宋体-简"/>
        <charset val="134"/>
      </rPr>
      <t>2024</t>
    </r>
    <r>
      <rPr>
        <sz val="10"/>
        <rFont val="宋体"/>
        <charset val="134"/>
      </rPr>
      <t>年</t>
    </r>
    <r>
      <rPr>
        <sz val="10"/>
        <rFont val="Arial"/>
        <charset val="0"/>
      </rPr>
      <t>10</t>
    </r>
    <r>
      <rPr>
        <sz val="10"/>
        <rFont val="宋体"/>
        <charset val="134"/>
      </rPr>
      <t>月15</t>
    </r>
  </si>
  <si>
    <r>
      <rPr>
        <sz val="10"/>
        <rFont val="宋体-简"/>
        <charset val="134"/>
      </rPr>
      <t>CCF A</t>
    </r>
    <r>
      <rPr>
        <sz val="10"/>
        <rFont val="宋体"/>
        <charset val="134"/>
      </rPr>
      <t>类长文</t>
    </r>
  </si>
  <si>
    <r>
      <rPr>
        <sz val="10"/>
        <rFont val="宋体-简"/>
        <charset val="134"/>
      </rPr>
      <t>Xiaolong Li</t>
    </r>
    <r>
      <rPr>
        <sz val="10"/>
        <rFont val="宋体"/>
        <charset val="134"/>
      </rPr>
      <t>，</t>
    </r>
    <r>
      <rPr>
        <sz val="10"/>
        <rFont val="Arial"/>
        <charset val="0"/>
      </rPr>
      <t>Cheng Yao</t>
    </r>
    <r>
      <rPr>
        <sz val="10"/>
        <rFont val="宋体"/>
        <charset val="134"/>
      </rPr>
      <t>，</t>
    </r>
    <r>
      <rPr>
        <sz val="10"/>
        <rFont val="Arial"/>
        <charset val="0"/>
      </rPr>
      <t>Shang Shi</t>
    </r>
    <r>
      <rPr>
        <sz val="10"/>
        <rFont val="宋体"/>
        <charset val="134"/>
      </rPr>
      <t>，</t>
    </r>
    <r>
      <rPr>
        <sz val="10"/>
        <rFont val="Arial"/>
        <charset val="0"/>
      </rPr>
      <t>Shuyue Feng</t>
    </r>
    <r>
      <rPr>
        <sz val="10"/>
        <rFont val="宋体"/>
        <charset val="134"/>
      </rPr>
      <t>，</t>
    </r>
    <r>
      <rPr>
        <sz val="10"/>
        <rFont val="Arial"/>
        <charset val="0"/>
      </rPr>
      <t>Yujie Zhou</t>
    </r>
    <r>
      <rPr>
        <sz val="10"/>
        <rFont val="宋体"/>
        <charset val="134"/>
      </rPr>
      <t>，</t>
    </r>
    <r>
      <rPr>
        <sz val="10"/>
        <rFont val="Arial"/>
        <charset val="0"/>
      </rPr>
      <t>Haoye Dong</t>
    </r>
    <r>
      <rPr>
        <sz val="10"/>
        <rFont val="宋体"/>
        <charset val="134"/>
      </rPr>
      <t>，</t>
    </r>
    <r>
      <rPr>
        <sz val="10"/>
        <rFont val="Arial"/>
        <charset val="0"/>
      </rPr>
      <t>Shichao Huang</t>
    </r>
    <r>
      <rPr>
        <sz val="10"/>
        <rFont val="宋体"/>
        <charset val="134"/>
      </rPr>
      <t>，</t>
    </r>
    <r>
      <rPr>
        <sz val="10"/>
        <rFont val="Arial"/>
        <charset val="0"/>
      </rPr>
      <t>Xueyan Cai</t>
    </r>
    <r>
      <rPr>
        <sz val="10"/>
        <rFont val="宋体"/>
        <charset val="134"/>
      </rPr>
      <t>，</t>
    </r>
    <r>
      <rPr>
        <sz val="10"/>
        <rFont val="Arial"/>
        <charset val="0"/>
      </rPr>
      <t>Kecheng Jin</t>
    </r>
    <r>
      <rPr>
        <sz val="10"/>
        <rFont val="宋体"/>
        <charset val="134"/>
      </rPr>
      <t>，</t>
    </r>
    <r>
      <rPr>
        <sz val="10"/>
        <rFont val="Arial"/>
        <charset val="0"/>
      </rPr>
      <t>Prof Fangtian Ying</t>
    </r>
    <r>
      <rPr>
        <sz val="10"/>
        <rFont val="宋体"/>
        <charset val="134"/>
      </rPr>
      <t>，</t>
    </r>
    <r>
      <rPr>
        <sz val="10"/>
        <rFont val="Arial"/>
        <charset val="0"/>
      </rPr>
      <t>Guanyun Wang</t>
    </r>
  </si>
  <si>
    <r>
      <rPr>
        <sz val="10"/>
        <rFont val="宋体-简"/>
        <charset val="134"/>
      </rPr>
      <t>[5,</t>
    </r>
    <r>
      <rPr>
        <sz val="10"/>
        <rFont val="宋体"/>
        <charset val="134"/>
      </rPr>
      <t>导2]</t>
    </r>
  </si>
  <si>
    <t>Red Dot Design Award</t>
  </si>
  <si>
    <r>
      <rPr>
        <sz val="10"/>
        <rFont val="宋体"/>
        <charset val="134"/>
      </rPr>
      <t>德国设计协会</t>
    </r>
    <r>
      <rPr>
        <sz val="10"/>
        <rFont val="Arial"/>
        <charset val="0"/>
      </rPr>
      <t>Design Zentrum Nordrhein Westfalen</t>
    </r>
  </si>
  <si>
    <t>国家级一等奖</t>
  </si>
  <si>
    <t>叶润，周宇杰，马振远，柳晨晨，梁羽</t>
  </si>
  <si>
    <r>
      <rPr>
        <sz val="10"/>
        <rFont val="宋体-简"/>
        <charset val="134"/>
      </rPr>
      <t>2024</t>
    </r>
    <r>
      <rPr>
        <sz val="10"/>
        <rFont val="宋体"/>
        <charset val="134"/>
      </rPr>
      <t>年</t>
    </r>
    <r>
      <rPr>
        <sz val="10"/>
        <rFont val="Arial"/>
        <charset val="0"/>
      </rPr>
      <t>3</t>
    </r>
    <r>
      <rPr>
        <sz val="10"/>
        <rFont val="宋体"/>
        <charset val="134"/>
      </rPr>
      <t>月</t>
    </r>
    <r>
      <rPr>
        <sz val="10"/>
        <rFont val="Arial"/>
        <charset val="0"/>
      </rPr>
      <t>11</t>
    </r>
  </si>
  <si>
    <r>
      <rPr>
        <sz val="10"/>
        <rFont val="宋体-简"/>
        <charset val="134"/>
      </rPr>
      <t>CCF A</t>
    </r>
    <r>
      <rPr>
        <sz val="10"/>
        <rFont val="宋体"/>
        <charset val="134"/>
      </rPr>
      <t>类短文</t>
    </r>
  </si>
  <si>
    <r>
      <rPr>
        <sz val="10"/>
        <rFont val="宋体-简"/>
        <charset val="134"/>
      </rPr>
      <t>Xiaolong Li</t>
    </r>
    <r>
      <rPr>
        <sz val="10"/>
        <rFont val="宋体"/>
        <charset val="134"/>
      </rPr>
      <t>，</t>
    </r>
    <r>
      <rPr>
        <sz val="10"/>
        <rFont val="Arial"/>
        <charset val="0"/>
      </rPr>
      <t>Cheng Yao</t>
    </r>
    <r>
      <rPr>
        <sz val="10"/>
        <rFont val="宋体"/>
        <charset val="134"/>
      </rPr>
      <t>，</t>
    </r>
    <r>
      <rPr>
        <sz val="10"/>
        <rFont val="Arial"/>
        <charset val="0"/>
      </rPr>
      <t>Yujie Zhou</t>
    </r>
    <r>
      <rPr>
        <sz val="10"/>
        <rFont val="宋体"/>
        <charset val="134"/>
      </rPr>
      <t>，</t>
    </r>
    <r>
      <rPr>
        <sz val="10"/>
        <rFont val="Arial"/>
        <charset val="0"/>
      </rPr>
      <t>Shuyue Feng</t>
    </r>
    <r>
      <rPr>
        <sz val="10"/>
        <rFont val="宋体"/>
        <charset val="134"/>
      </rPr>
      <t>，</t>
    </r>
    <r>
      <rPr>
        <sz val="10"/>
        <rFont val="Arial"/>
        <charset val="0"/>
      </rPr>
      <t>Zhengke Li</t>
    </r>
    <r>
      <rPr>
        <sz val="10"/>
        <rFont val="宋体"/>
        <charset val="134"/>
      </rPr>
      <t>，</t>
    </r>
    <r>
      <rPr>
        <sz val="10"/>
        <rFont val="Arial"/>
        <charset val="0"/>
      </rPr>
      <t>Yiming Cheng</t>
    </r>
    <r>
      <rPr>
        <sz val="10"/>
        <rFont val="宋体"/>
        <charset val="134"/>
      </rPr>
      <t>，</t>
    </r>
    <r>
      <rPr>
        <sz val="10"/>
        <rFont val="Arial"/>
        <charset val="0"/>
      </rPr>
      <t>Shichao Huang</t>
    </r>
    <r>
      <rPr>
        <sz val="10"/>
        <rFont val="宋体"/>
        <charset val="134"/>
      </rPr>
      <t>，</t>
    </r>
    <r>
      <rPr>
        <sz val="10"/>
        <rFont val="Arial"/>
        <charset val="0"/>
      </rPr>
      <t>Haoye Dong</t>
    </r>
    <r>
      <rPr>
        <sz val="10"/>
        <rFont val="宋体"/>
        <charset val="134"/>
      </rPr>
      <t>，</t>
    </r>
    <r>
      <rPr>
        <sz val="10"/>
        <rFont val="Arial"/>
        <charset val="0"/>
      </rPr>
      <t>Mengru Xue</t>
    </r>
    <r>
      <rPr>
        <sz val="10"/>
        <rFont val="宋体"/>
        <charset val="134"/>
      </rPr>
      <t>，</t>
    </r>
    <r>
      <rPr>
        <sz val="10"/>
        <rFont val="Arial"/>
        <charset val="0"/>
      </rPr>
      <t>Guanyun Wang</t>
    </r>
  </si>
  <si>
    <r>
      <rPr>
        <sz val="10"/>
        <rFont val="宋体-简"/>
        <charset val="134"/>
      </rPr>
      <t>[3,</t>
    </r>
    <r>
      <rPr>
        <sz val="10"/>
        <rFont val="宋体"/>
        <charset val="134"/>
      </rPr>
      <t>导</t>
    </r>
    <r>
      <rPr>
        <sz val="10"/>
        <rFont val="Arial"/>
        <charset val="0"/>
      </rPr>
      <t>2]</t>
    </r>
  </si>
  <si>
    <t>Core77 Design Awards</t>
  </si>
  <si>
    <t>Core77</t>
  </si>
  <si>
    <r>
      <rPr>
        <sz val="10"/>
        <rFont val="宋体-简"/>
        <charset val="134"/>
      </rPr>
      <t>Yujie Zhou</t>
    </r>
    <r>
      <rPr>
        <sz val="10"/>
        <rFont val="宋体"/>
        <charset val="134"/>
      </rPr>
      <t>，</t>
    </r>
    <r>
      <rPr>
        <sz val="10"/>
        <rFont val="Arial"/>
        <charset val="0"/>
      </rPr>
      <t>Fan Zhang</t>
    </r>
    <r>
      <rPr>
        <sz val="10"/>
        <rFont val="宋体"/>
        <charset val="134"/>
      </rPr>
      <t>，</t>
    </r>
    <r>
      <rPr>
        <sz val="10"/>
        <rFont val="Arial"/>
        <charset val="0"/>
      </rPr>
      <t>Yurui He</t>
    </r>
    <r>
      <rPr>
        <sz val="10"/>
        <rFont val="宋体"/>
        <charset val="134"/>
      </rPr>
      <t>，</t>
    </r>
    <r>
      <rPr>
        <sz val="10"/>
        <rFont val="Arial"/>
        <charset val="0"/>
      </rPr>
      <t>Qiruonan Li</t>
    </r>
    <r>
      <rPr>
        <sz val="10"/>
        <rFont val="宋体"/>
        <charset val="134"/>
      </rPr>
      <t>，</t>
    </r>
    <r>
      <rPr>
        <sz val="10"/>
        <rFont val="Arial"/>
        <charset val="0"/>
      </rPr>
      <t>Xinyi Tian</t>
    </r>
    <r>
      <rPr>
        <sz val="10"/>
        <rFont val="宋体"/>
        <charset val="134"/>
      </rPr>
      <t>，</t>
    </r>
    <r>
      <rPr>
        <sz val="10"/>
        <rFont val="Arial"/>
        <charset val="0"/>
      </rPr>
      <t>Xingguo Yan</t>
    </r>
    <r>
      <rPr>
        <sz val="10"/>
        <rFont val="宋体"/>
        <charset val="134"/>
      </rPr>
      <t>，</t>
    </r>
    <r>
      <rPr>
        <sz val="10"/>
        <rFont val="Arial"/>
        <charset val="0"/>
      </rPr>
      <t>Antong Lv</t>
    </r>
  </si>
  <si>
    <t>Exploring Perceptions of Children’s Learning Stress for Stress Management</t>
  </si>
  <si>
    <t>computing conference</t>
  </si>
  <si>
    <r>
      <rPr>
        <sz val="10"/>
        <rFont val="宋体-简"/>
        <charset val="134"/>
      </rPr>
      <t>2024</t>
    </r>
    <r>
      <rPr>
        <sz val="10"/>
        <rFont val="宋体"/>
        <charset val="134"/>
      </rPr>
      <t>年</t>
    </r>
    <r>
      <rPr>
        <sz val="10"/>
        <rFont val="Arial"/>
        <charset val="0"/>
      </rPr>
      <t>6</t>
    </r>
    <r>
      <rPr>
        <sz val="10"/>
        <rFont val="宋体"/>
        <charset val="134"/>
      </rPr>
      <t>月</t>
    </r>
    <r>
      <rPr>
        <sz val="10"/>
        <rFont val="Arial"/>
        <charset val="0"/>
      </rPr>
      <t>14</t>
    </r>
  </si>
  <si>
    <r>
      <rPr>
        <sz val="10"/>
        <rFont val="宋体-简"/>
        <charset val="134"/>
      </rPr>
      <t xml:space="preserve"> EI</t>
    </r>
    <r>
      <rPr>
        <sz val="10"/>
        <rFont val="宋体"/>
        <charset val="134"/>
      </rPr>
      <t>会议</t>
    </r>
  </si>
  <si>
    <t>Pinhao Wang, Yujie Zhou, Guang Dai, Zhengke Li, Xin Zhao, Jiahui Lu, Cheng Yao &amp; Fangtian Ying</t>
  </si>
  <si>
    <r>
      <rPr>
        <sz val="10"/>
        <rFont val="宋体-简"/>
        <charset val="134"/>
      </rPr>
      <t>UXPA</t>
    </r>
    <r>
      <rPr>
        <sz val="10"/>
        <rFont val="仿宋"/>
        <charset val="134"/>
      </rPr>
      <t>中国</t>
    </r>
    <r>
      <rPr>
        <sz val="10"/>
        <rFont val="Arial"/>
        <charset val="0"/>
      </rPr>
      <t>(</t>
    </r>
    <r>
      <rPr>
        <sz val="10"/>
        <rFont val="仿宋"/>
        <charset val="134"/>
      </rPr>
      <t>用户体验专业协会</t>
    </r>
    <r>
      <rPr>
        <sz val="10"/>
        <rFont val="Arial"/>
        <charset val="0"/>
      </rPr>
      <t>)</t>
    </r>
  </si>
  <si>
    <t>省级二等奖</t>
  </si>
  <si>
    <t>周宇杰，张爱婧，吕安彤</t>
  </si>
  <si>
    <t>ISWED</t>
  </si>
  <si>
    <r>
      <rPr>
        <sz val="10"/>
        <rFont val="宋体-简"/>
        <charset val="134"/>
      </rPr>
      <t>2023</t>
    </r>
    <r>
      <rPr>
        <sz val="10"/>
        <rFont val="宋体"/>
        <charset val="134"/>
      </rPr>
      <t>年</t>
    </r>
    <r>
      <rPr>
        <sz val="10"/>
        <rFont val="Arial"/>
        <charset val="0"/>
      </rPr>
      <t>11</t>
    </r>
    <r>
      <rPr>
        <sz val="10"/>
        <rFont val="宋体"/>
        <charset val="134"/>
      </rPr>
      <t>月</t>
    </r>
    <r>
      <rPr>
        <sz val="10"/>
        <rFont val="Arial"/>
        <charset val="0"/>
      </rPr>
      <t>26</t>
    </r>
  </si>
  <si>
    <r>
      <rPr>
        <sz val="10"/>
        <rFont val="宋体"/>
        <charset val="134"/>
      </rPr>
      <t>共</t>
    </r>
    <r>
      <rPr>
        <sz val="10"/>
        <rFont val="Arial"/>
        <charset val="0"/>
      </rPr>
      <t>1</t>
    </r>
  </si>
  <si>
    <t>Research Of Lower Limb Rehabilitation System With Multisensory Feedback Based On Virtual-Real Coordination</t>
  </si>
  <si>
    <t>ZHANG fan, XU langjing,ZHOU yujie,ZHANG nan,LIU zhihong</t>
  </si>
  <si>
    <r>
      <rPr>
        <sz val="10"/>
        <rFont val="宋体-简"/>
        <charset val="134"/>
      </rPr>
      <t>3</t>
    </r>
    <r>
      <rPr>
        <sz val="10"/>
        <rFont val="宋体"/>
        <charset val="134"/>
      </rPr>
      <t>，通讯</t>
    </r>
  </si>
  <si>
    <t>red dot winner2024</t>
  </si>
  <si>
    <t>侯亮，伍文棋，沈寒暑，潘江鱼，金朵拉</t>
  </si>
  <si>
    <t>伍文棋，侯亮，沈寒暑，叶殷航，洪子帧</t>
  </si>
  <si>
    <t>第六届中国研究生人工智能创新大赛浙江大学校内选拔赛</t>
  </si>
  <si>
    <t>丁诗莹、陈心怡、侯韶斌、涂逍洋</t>
  </si>
  <si>
    <t>(3/4)</t>
  </si>
  <si>
    <t>Language Urban Odyssey: A Serious Game for Enhancing Second Language Acquisition through Large Language Models</t>
  </si>
  <si>
    <t>CHI EA '24: Extended Abstracts of the CHI Conference on Human Factors in Computing Systems</t>
  </si>
  <si>
    <t>Yijun Zhao, Jiangyu Pan, Yan Dong, Tianshu Dong, Guanyun Wang, Fangtian Ying, Qihang Shen, Jiacheng Cao</t>
  </si>
  <si>
    <t>Red Dot Award</t>
  </si>
  <si>
    <t>Design Concept 2024</t>
  </si>
  <si>
    <t>Hou Liang, Wu Wenqi, Shen Hanshu, Pan Jiangyu, Jin Duola</t>
  </si>
  <si>
    <t>K Design Award</t>
  </si>
  <si>
    <t>GOLD WINNER</t>
  </si>
  <si>
    <t>Yang Zhou, Duola Jin, Jiacheng Cao, Sheng Yang, Jiangyu Pan</t>
  </si>
  <si>
    <t>Language Urban Odyssey: A Serious Game for Enhancing
Second Language Acquisition through Large Language Models</t>
  </si>
  <si>
    <t>CHI EA '24</t>
  </si>
  <si>
    <t>Yijun Zhao, jiangyu Pan, Yan Dong, Tianshu Dong, Guanyun Wang, fangtian Ying, Qihang shen, jiacheng Cao</t>
  </si>
  <si>
    <t>曹伟 刘可 程艺明</t>
  </si>
  <si>
    <t>Hidden Scars: Anti-bullying Serious GameDesign for Rural Children</t>
  </si>
  <si>
    <t>2024/10</t>
  </si>
  <si>
    <t>Wang Ying, Shaolong Chai, Xin Zhao, Yanni Ma, Fengyan Hu, Cheng Yao</t>
  </si>
  <si>
    <t>赵欣，柴少龙，马燕妮，应旺</t>
  </si>
  <si>
    <t>2023/12</t>
  </si>
  <si>
    <t>Shaolong Chai, Wang Ying, Ran Wan</t>
  </si>
  <si>
    <t>赵欣，马燕妮，应旺，柴少龙</t>
  </si>
  <si>
    <t>3/4</t>
  </si>
  <si>
    <t>中国高校计算机大赛2024移动应用创新赛华东赛区二等奖</t>
  </si>
  <si>
    <t>王梦阁、高慠</t>
  </si>
  <si>
    <t>A'Design Award</t>
  </si>
  <si>
    <t>A' Design Award and Competition</t>
  </si>
  <si>
    <t>安鑫，张怡卿，冒杨，周磊晶</t>
  </si>
  <si>
    <t>Interactive 3D Product Information Design in Virtual Reality Shopping Application</t>
  </si>
  <si>
    <t xml:space="preserve"> Journal of Computing and Information Science in Engineering (JCISE) </t>
  </si>
  <si>
    <t>Liuqing Chen, Kaitong Qin, Jiaxiang You, Ting Zhang, Yumou Zhang, Tingting Zhou, Yankun Zhen</t>
  </si>
  <si>
    <r>
      <rPr>
        <sz val="10"/>
        <rFont val="Arial"/>
        <charset val="0"/>
      </rPr>
      <t>Jiaxiang You</t>
    </r>
    <r>
      <rPr>
        <sz val="10"/>
        <rFont val="宋体"/>
        <charset val="134"/>
      </rPr>
      <t>（3/7）</t>
    </r>
  </si>
  <si>
    <t>International Symposium on Computational Intelligence and Design (ISCID)</t>
  </si>
  <si>
    <t>16-17 December 2023</t>
  </si>
  <si>
    <t>Shiying Ding, Xinyi Chen, Yan Fang, Wenrui Liu, Yiwu Qiu, Chunlei Chai</t>
  </si>
  <si>
    <t>(2/6)</t>
  </si>
  <si>
    <t>浙江大学计算机科学与技术学院</t>
  </si>
  <si>
    <t>丁诗莹，陈心怡，侯韶斌，涂逍洋</t>
  </si>
  <si>
    <t>恒生电子专班</t>
  </si>
  <si>
    <t>基于大语言模型和版本提交过滤的开源软件漏洞补丁检测方法及装置</t>
  </si>
  <si>
    <t>2024.06.14</t>
  </si>
  <si>
    <t>智晨，张宇</t>
  </si>
  <si>
    <t>22级恒生电子专班</t>
  </si>
  <si>
    <t>一种基于eBPF的Redis数据库集群代理系统和方法</t>
  </si>
  <si>
    <t>（是）2024.5.10</t>
  </si>
  <si>
    <t>李天硕; 袁麒景; 邓梁; 黄昌盛; 张璞; 左海余; 李俊; 何益鑫</t>
  </si>
  <si>
    <t>一种基于eBPF的RDMA网络监控系统和方法</t>
  </si>
  <si>
    <t>（是）2024.5.27</t>
  </si>
  <si>
    <t>黄昌盛,袁麒景,左海余,李天硕,邓梁,张璞,李俊,何益鑫,泮军伟</t>
  </si>
  <si>
    <t>一种基于eBPF的网络诊断与预警方法、装置和介质</t>
  </si>
  <si>
    <t>是（2024.3.26）</t>
  </si>
  <si>
    <t>左海余,才振功,袁麒景,黄昌盛,李天硕,张璞,邓梁,何益鑫,李俊,泮军伟</t>
  </si>
  <si>
    <t>4/10</t>
  </si>
  <si>
    <t>一种基于eBPF的高性能网络服务监测系统、方法和装置</t>
  </si>
  <si>
    <t>是（2024.4.02）</t>
  </si>
  <si>
    <t>袁麒景,李天硕,黄昌盛,左海余,邓梁,张璞,何益鑫,李俊,泮军伟</t>
  </si>
  <si>
    <t>去偏缺失表格端到端预测方法及装置、电子设备</t>
  </si>
  <si>
    <t>苗晓晔；梁书伟；吴洋洋；尹建伟；潘晓华；席萌</t>
  </si>
  <si>
    <t>一种虚拟数字人的交互方法及装置</t>
  </si>
  <si>
    <t>张金山，张桓，尹建伟</t>
  </si>
  <si>
    <t>FIT-RAG: Black-Box RAG with Factual Information and Token Reduction</t>
  </si>
  <si>
    <t>TOIS</t>
  </si>
  <si>
    <t>2024.7.9</t>
  </si>
  <si>
    <t>Yuren Mao, Xuemei Dong, Wenyi Xu, Yunjun Gao, Bin Wei, Ying Zhang</t>
  </si>
  <si>
    <t>5/10</t>
  </si>
  <si>
    <t>2023年面向云原生架构的服务器计算中间件项目</t>
  </si>
  <si>
    <t>张璞、肖腾涛</t>
  </si>
  <si>
    <t>是（2024.5.10）</t>
  </si>
  <si>
    <t>李天硕,袁麒景,邓梁,黄昌盛,张璞,左海余,李俊,何益鑫,泮军伟</t>
  </si>
  <si>
    <t>5/9</t>
  </si>
  <si>
    <t>软件工程恒生电子班</t>
  </si>
  <si>
    <t>2023中国高校计算机大赛智能交互创新赛</t>
  </si>
  <si>
    <t>全国高校计算机教育研究会</t>
  </si>
  <si>
    <t>徐荥璟、李正可、蔡雪岩、徐瑞特</t>
  </si>
  <si>
    <t>儿童健康与疾病大数据可信采集与质量优化技术研发</t>
  </si>
  <si>
    <t>张钰聪
张有健
陈凌栋
王童
徐荥璟</t>
  </si>
  <si>
    <t>人工智能应用场景创新赛全国三等奖</t>
  </si>
  <si>
    <t>徐荥璟、蔡雪岩、马晓峰、李正可、徐瑞特</t>
  </si>
  <si>
    <t>一种基于 eBPF 的 RDMA 网络监控系统和方法</t>
  </si>
  <si>
    <t>黄昌盛,袁麒景,左海余,李天硕,邓梁,张璞,李俊,何益鑫</t>
  </si>
  <si>
    <t>一种基于 eBPF 的高性能网络服务监测系统、方法和装置</t>
  </si>
  <si>
    <t>一种基于 eBPF 的网络诊断与预警方法、装置和介质</t>
  </si>
  <si>
    <t>1/10</t>
  </si>
  <si>
    <t>2024.06.11</t>
  </si>
  <si>
    <t>黄昌盛 袁麒景 左海余 李天硕 邓梁 张璞 李俊 何益鑫 泮军伟</t>
  </si>
  <si>
    <t>2024.05.28</t>
  </si>
  <si>
    <t>李天硕 袁麒景 邓梁 黄昌盛 张璞 左海余 李俊 何益鑫 泮军伟</t>
  </si>
  <si>
    <t>袁麒景 李天硕 黄昌盛 左海余 邓梁 张璞 何益鑫 李俊 泮军伟</t>
  </si>
  <si>
    <t>2024.04.12</t>
  </si>
  <si>
    <t>左海余 才振功 袁麒景 黄昌盛 李天硕 张璞 邓梁 何益鑫 李俊 泮军伟</t>
  </si>
  <si>
    <t>22恒生电子专班</t>
  </si>
  <si>
    <t>一种基于深度强化学习的仓储物流调度方法</t>
  </si>
  <si>
    <t>是（2024年8月27日）</t>
  </si>
  <si>
    <t>张金山,廖佐友,尹建伟</t>
  </si>
  <si>
    <t>是（2024.5.27）</t>
  </si>
  <si>
    <t>一种可观测领域中对用户态程序动态跟踪的方法和装置</t>
  </si>
  <si>
    <t>是（2023.10.07）</t>
  </si>
  <si>
    <t>叶兴明,黄昌盛</t>
  </si>
  <si>
    <t>ChatUniTest: A Framework for LLM-based Test Generation</t>
  </si>
  <si>
    <t>FSE 2024 Demonstrations</t>
  </si>
  <si>
    <t>CCF A 短文</t>
  </si>
  <si>
    <t>Yinghao Chen, Zehao Hu, Chen Zhi, Junxiao Han, Shuiguang Deng, Jianwei Yin</t>
  </si>
  <si>
    <t>SIGMOD/PODS '24: Companion of the 2024 International Conference on Management of Data</t>
  </si>
  <si>
    <t>Chao Zhang, Yuren Mao, Yijiang Fan, Yu Mi, Yunjun Gao, Lu Chen, Dongfang Lou, Jinshu Lin</t>
  </si>
  <si>
    <t>2021级博士班</t>
  </si>
  <si>
    <t>HO-Gaussian: Hybrid Optimization of 3D Gaussian Splatting for Urban Scenes</t>
  </si>
  <si>
    <t>European Conference on Computer Vision(ECCV)</t>
  </si>
  <si>
    <t>《清华大学新版计算机学科推荐学术会议和期刊列表》A类论文</t>
  </si>
  <si>
    <t>Zhuopeng Li, Yilin Zhang
, Chenming Wu, Jianke Zhu, Liangjun Zhang</t>
  </si>
  <si>
    <t>DGNR: Density-Guided Neural Point Rendering of Large Driving Scenes</t>
  </si>
  <si>
    <t>IEEE TRANSACTIONS ON AUTOMATION SCIENCE AND ENGINEERING</t>
  </si>
  <si>
    <r>
      <rPr>
        <sz val="10"/>
        <rFont val="仿宋"/>
        <charset val="134"/>
      </rPr>
      <t>CCF B</t>
    </r>
    <r>
      <rPr>
        <sz val="10"/>
        <rFont val="仿宋"/>
        <charset val="134"/>
      </rPr>
      <t>类论文</t>
    </r>
  </si>
  <si>
    <t xml:space="preserve">Zhuopeng Li, Chenming Wu, Liangjun Zhang, Jianke Zhu </t>
  </si>
  <si>
    <t>HVOFusion: Incremental Mesh Reconstruction Using Hybrid Voxel Octree</t>
  </si>
  <si>
    <t>the 33rd International Joint Conference on Artificial Intelligence</t>
  </si>
  <si>
    <t>2024.4.17</t>
  </si>
  <si>
    <t>Shaofan Liu, Junbo Chen, Jianke Zhu</t>
  </si>
  <si>
    <t>2021级博士</t>
  </si>
  <si>
    <t>12151004</t>
  </si>
  <si>
    <t>Federated Hallucination Translation and Source-free Regularization Adaptation in Decentralized Domain Adaptation for Foggy Scene Understanding</t>
  </si>
  <si>
    <t>IEEE Transactions on Multimedia</t>
  </si>
  <si>
    <t>录用</t>
  </si>
  <si>
    <r>
      <rPr>
        <sz val="10"/>
        <rFont val="仿宋"/>
        <charset val="134"/>
      </rPr>
      <t>CCF B</t>
    </r>
    <r>
      <rPr>
        <sz val="10"/>
        <rFont val="宋体-简"/>
        <charset val="134"/>
      </rPr>
      <t>类论文</t>
    </r>
    <r>
      <rPr>
        <sz val="10"/>
        <rFont val="Arial"/>
        <charset val="0"/>
      </rPr>
      <t>(</t>
    </r>
    <r>
      <rPr>
        <sz val="10"/>
        <rFont val="宋体-简"/>
        <charset val="134"/>
      </rPr>
      <t>清华</t>
    </r>
    <r>
      <rPr>
        <sz val="10"/>
        <rFont val="Arial"/>
        <charset val="0"/>
      </rPr>
      <t>A</t>
    </r>
    <r>
      <rPr>
        <sz val="10"/>
        <rFont val="宋体-简"/>
        <charset val="134"/>
      </rPr>
      <t>类</t>
    </r>
    <r>
      <rPr>
        <sz val="10"/>
        <rFont val="Arial"/>
        <charset val="0"/>
      </rPr>
      <t>)</t>
    </r>
  </si>
  <si>
    <t>金侠挺、卜佳俊、于智、张辉、王耀南</t>
  </si>
  <si>
    <t>一作</t>
  </si>
  <si>
    <t>FedCrack: Federated Transfer Learning with Unsupervised Representation for Crack Detection</t>
  </si>
  <si>
    <t>IEEE Transactions on Intelligent Transportation Systems</t>
  </si>
  <si>
    <r>
      <rPr>
        <sz val="10"/>
        <rFont val="仿宋"/>
        <charset val="134"/>
      </rPr>
      <t>CCF B</t>
    </r>
    <r>
      <rPr>
        <sz val="10"/>
        <rFont val="宋体-简"/>
        <charset val="134"/>
      </rPr>
      <t>类论文</t>
    </r>
  </si>
  <si>
    <t>HO-Gaussian: Hybrid Optimization of 4D Gaussian Splatting for Urban Scenes</t>
  </si>
  <si>
    <t>the 34rd International Joint Conference on Artificial Intelligence</t>
  </si>
  <si>
    <t>2024.4.18</t>
  </si>
  <si>
    <t>HO-Gaussian: Hybrid Optimization of 5D Gaussian Splatting for Urban Scenes</t>
  </si>
  <si>
    <t>2022级博士生班</t>
  </si>
  <si>
    <t>𝜋FL: Private, Atomic, Incentive mechanism for federated learning based on blockchain</t>
  </si>
  <si>
    <t>BCRA</t>
  </si>
  <si>
    <t>2024.6.27</t>
  </si>
  <si>
    <t>SCI Q1</t>
  </si>
  <si>
    <t>陈可嘉，张佳文，刘轩铭，冯尊磊，杨小虎</t>
  </si>
  <si>
    <t>1｜5</t>
  </si>
  <si>
    <t>社会治理国课题</t>
  </si>
  <si>
    <t>SecPE: Secure Prompt Ensembling for Private and Robust Large Language Models</t>
  </si>
  <si>
    <t>ECAI</t>
  </si>
  <si>
    <t>2024.7.4</t>
  </si>
  <si>
    <t>张佳文，陈可嘉，娄坚，冯尊磊，宋明黎</t>
  </si>
  <si>
    <t>2｜5</t>
  </si>
  <si>
    <t>Advancing Medical Image Segmentation via Self-supervised Instance-adaptive Prototype Learning</t>
  </si>
  <si>
    <t>梁国艳，周芹，陈静远，王喆，姚畅</t>
  </si>
  <si>
    <t>1|5</t>
  </si>
  <si>
    <t>基于大语言模型做数据增强的医学术语归一化方法</t>
  </si>
  <si>
    <t>2024.3.18</t>
  </si>
  <si>
    <t>梁国艳，戴振龙，崔奥明，王贵宣，陈静远，宛袁玉，姚畅</t>
  </si>
  <si>
    <t>基于原型学习的自监督实例自适应的医学图像分割方法</t>
  </si>
  <si>
    <t>一种基于Flink的流式向量搜索方法及装置、系统</t>
  </si>
  <si>
    <t>2024.4.26</t>
  </si>
  <si>
    <t>龚盛豪、高云君、房子荃、孙浩波、陈璐</t>
  </si>
  <si>
    <t>CGMGM: A Cross-Gaussian Mixture Generative Model for Few-Shot Semantic Segmentation</t>
  </si>
  <si>
    <t>2024.3.24</t>
  </si>
  <si>
    <r>
      <rPr>
        <sz val="10"/>
        <color rgb="FF000000"/>
        <rFont val="Arial"/>
        <charset val="0"/>
      </rPr>
      <t>沈骏翱，况琨，王嘉恒，王心宇，</t>
    </r>
    <r>
      <rPr>
        <b/>
        <sz val="10"/>
        <color indexed="8"/>
        <rFont val="Arial"/>
        <charset val="0"/>
      </rPr>
      <t>冯天，张微</t>
    </r>
  </si>
  <si>
    <t>1|6</t>
  </si>
  <si>
    <t>WirePAuS: Auxiliary-free Single-shot Wireframe Parsing</t>
  </si>
  <si>
    <t>2024.3.13</t>
  </si>
  <si>
    <t>冀锦康，沈骏翱，王心宇，冯天，sensen wu</t>
  </si>
  <si>
    <t>2|5</t>
  </si>
  <si>
    <t>Retinal Vessel Segmentation via Crossattention Feature Fusion</t>
  </si>
  <si>
    <r>
      <rPr>
        <b/>
        <sz val="10"/>
        <color rgb="FF000000"/>
        <rFont val="Arial"/>
        <charset val="0"/>
      </rPr>
      <t>冯天</t>
    </r>
    <r>
      <rPr>
        <sz val="10"/>
        <color indexed="8"/>
        <rFont val="Arial"/>
        <charset val="0"/>
      </rPr>
      <t>，王嘉恒，沈骏翱，金强国，竺致远，王心宇</t>
    </r>
  </si>
  <si>
    <t>3|6(导1)</t>
  </si>
  <si>
    <t>MuMoSNet: 3D MRI-based Brain Tumor Segmentation via Multi-modal and Multi-scale Feature Fusion</t>
  </si>
  <si>
    <r>
      <rPr>
        <sz val="10"/>
        <color rgb="FF000000"/>
        <rFont val="Arial"/>
        <charset val="0"/>
      </rPr>
      <t xml:space="preserve">zhiyuan zhu, zhiyuan ning, </t>
    </r>
    <r>
      <rPr>
        <b/>
        <sz val="10"/>
        <color indexed="8"/>
        <rFont val="Arial"/>
        <charset val="0"/>
      </rPr>
      <t>hui cui</t>
    </r>
    <r>
      <rPr>
        <sz val="10"/>
        <color indexed="8"/>
        <rFont val="Arial"/>
        <charset val="0"/>
      </rPr>
      <t>, 沈骏翱，王嘉恒，xinyu wang，</t>
    </r>
    <r>
      <rPr>
        <b/>
        <sz val="10"/>
        <color indexed="8"/>
        <rFont val="Arial"/>
        <charset val="0"/>
      </rPr>
      <t>tian feng</t>
    </r>
  </si>
  <si>
    <t>4|6(2)</t>
  </si>
  <si>
    <t>一种基于Transformer视觉上采样模块的图像语义分割技术</t>
  </si>
  <si>
    <t>专利（授权）</t>
  </si>
  <si>
    <t>2024.5.7</t>
  </si>
  <si>
    <r>
      <rPr>
        <b/>
        <sz val="10"/>
        <color rgb="FF000000"/>
        <rFont val="Arial"/>
        <charset val="0"/>
      </rPr>
      <t>张微</t>
    </r>
    <r>
      <rPr>
        <sz val="10"/>
        <color indexed="8"/>
        <rFont val="Arial"/>
        <charset val="0"/>
      </rPr>
      <t>，沈骏翱，马梦婷</t>
    </r>
  </si>
  <si>
    <t>2|3（1）</t>
  </si>
  <si>
    <t>基于类别神经塌缩的遥感图像语义分割方法、系统及设备</t>
  </si>
  <si>
    <r>
      <rPr>
        <b/>
        <sz val="10"/>
        <color rgb="FF000000"/>
        <rFont val="Arial"/>
        <charset val="0"/>
      </rPr>
      <t>冯天</t>
    </r>
    <r>
      <rPr>
        <sz val="10"/>
        <color indexed="8"/>
        <rFont val="Arial"/>
        <charset val="0"/>
      </rPr>
      <t xml:space="preserve"> 沈骏翱 胡启云</t>
    </r>
  </si>
  <si>
    <t>基于先验特征的遥感图像建筑线框解析方法、系统及设备</t>
  </si>
  <si>
    <t>2024.9.3</t>
  </si>
  <si>
    <r>
      <rPr>
        <b/>
        <sz val="10"/>
        <color rgb="FF000000"/>
        <rFont val="Arial"/>
        <charset val="0"/>
      </rPr>
      <t>冯天</t>
    </r>
    <r>
      <rPr>
        <sz val="10"/>
        <color indexed="8"/>
        <rFont val="Arial"/>
        <charset val="0"/>
      </rPr>
      <t xml:space="preserve"> 冀锦康 沈骏翱</t>
    </r>
  </si>
  <si>
    <t>3|3（1）</t>
  </si>
  <si>
    <r>
      <rPr>
        <b/>
        <sz val="10"/>
        <color rgb="FF000000"/>
        <rFont val="Arial"/>
        <charset val="0"/>
      </rPr>
      <t>冯天</t>
    </r>
    <r>
      <rPr>
        <sz val="10"/>
        <color indexed="8"/>
        <rFont val="Arial"/>
        <charset val="0"/>
      </rPr>
      <t xml:space="preserve"> 王嘉恒 沈骏翱</t>
    </r>
  </si>
  <si>
    <t>一种基于模态交叉注意力的多模态 MRI 脑肿瘤图像分割方法</t>
  </si>
  <si>
    <t>2024.3.1</t>
  </si>
  <si>
    <r>
      <rPr>
        <b/>
        <sz val="10"/>
        <color rgb="FF000000"/>
        <rFont val="Arial"/>
        <charset val="0"/>
      </rPr>
      <t>冯天</t>
    </r>
    <r>
      <rPr>
        <sz val="10"/>
        <color indexed="8"/>
        <rFont val="Arial"/>
        <charset val="0"/>
      </rPr>
      <t xml:space="preserve"> 竺致远 沈骏翱</t>
    </r>
  </si>
  <si>
    <t>Critical Feature Sifting and Dynamic Aggregation for Anomalous Audio Sequence Detectio</t>
  </si>
  <si>
    <t>2024.08.21</t>
  </si>
  <si>
    <t>刘二腾 高克威 周兴 林森 陈建海 冯尊磊 贝毅君</t>
  </si>
  <si>
    <t>2|7（导1）</t>
  </si>
  <si>
    <t>Behavior Capture Based Explainable Engagement Recognition</t>
  </si>
  <si>
    <t>2024.06.28</t>
  </si>
  <si>
    <t>贝毅君 郭松源 高克威 冯尊磊 tongyn cwm chenglc xliang</t>
  </si>
  <si>
    <t>3|8  (导1)</t>
  </si>
  <si>
    <t xml:space="preserve">UniView: A Unified Autonomous Materialized View Management System for Various Databases </t>
  </si>
  <si>
    <t>2024.5.28</t>
  </si>
  <si>
    <t>许臻荣 汪鹏飞 薛国泽 晏栖桐 龚盛豪 蒋叶兰 毛玉仁 高云君 沈姝 张巍 罗旦 陈璐</t>
  </si>
  <si>
    <t>3|12</t>
  </si>
  <si>
    <r>
      <rPr>
        <sz val="10"/>
        <color rgb="FF000000"/>
        <rFont val="Arial"/>
        <charset val="0"/>
      </rPr>
      <t>邓水光;</t>
    </r>
    <r>
      <rPr>
        <b/>
        <sz val="10"/>
        <color indexed="8"/>
        <rFont val="Arial"/>
        <charset val="0"/>
      </rPr>
      <t>徐浩然</t>
    </r>
    <r>
      <rPr>
        <sz val="10"/>
        <color indexed="8"/>
        <rFont val="Arial"/>
        <charset val="0"/>
      </rPr>
      <t>;向天宇;智晨;张高榕;吴孜璇;尹建伟</t>
    </r>
  </si>
  <si>
    <t>一种港口信号灯多交叉路口人驾驶集卡协同调度方法</t>
  </si>
  <si>
    <t>2024.05.22</t>
  </si>
  <si>
    <t>潘伟航; 林彬彬; 王雅菲; 杨政; 何晓飞</t>
  </si>
  <si>
    <t>一种基于分层强化学习的出口集装箱堆场存储位置分配方法</t>
  </si>
  <si>
    <t>2024.04.10</t>
  </si>
  <si>
    <t>潘伟航; 赵伟; 项超; 许伟鑫; 王雅菲; 谢亮; 林彬彬; 王闻箫; 蔡登; 何晓飞</t>
  </si>
  <si>
    <t>1|10</t>
  </si>
  <si>
    <t>一种基于深度强化学习的船舶配载方法和装置</t>
  </si>
  <si>
    <t>潘伟航; 赵伟; 项超; 王雅菲; 许伟鑫; 谢亮; 林彬彬; 王闻箫; 蔡登; 何晓飞</t>
  </si>
  <si>
    <t>23级博士班</t>
  </si>
  <si>
    <t>2023级博士生班</t>
  </si>
  <si>
    <t>E3V-K5: An Authentic Benchmark for Redefining Video-Based Energy Expenditure Estimation</t>
  </si>
  <si>
    <t>ECCV2024</t>
  </si>
  <si>
    <r>
      <rPr>
        <sz val="10"/>
        <color rgb="FF000000"/>
        <rFont val="宋体"/>
        <charset val="134"/>
      </rPr>
      <t>清华</t>
    </r>
    <r>
      <rPr>
        <sz val="10"/>
        <color indexed="8"/>
        <rFont val="Arial"/>
        <charset val="0"/>
      </rPr>
      <t>A</t>
    </r>
  </si>
  <si>
    <t>Shengxuming Zhang, Lei Jin, Yifan Wang, Xinyu Wang, Xu Wen, Zunlei Feng, Mingli Song</t>
  </si>
  <si>
    <t>Noise is the fatal poison: A Noise-aware Network for noisy dataset classification</t>
  </si>
  <si>
    <t>Xiaotian Yu, Shengxuming Zhang, Lingxiang Jia, Yuexuan Wang, Mingli Song, Zunlei Feng</t>
  </si>
  <si>
    <t>Target Optimization Direction Guided Transfer Learning for Image Classification</t>
  </si>
  <si>
    <t>ICASSP2024</t>
  </si>
  <si>
    <t>CCF-B</t>
  </si>
  <si>
    <t>Kelvin Ting Zuo Han, Shengxuming Zhang, Gerard Marcos Freixas, Zunlei Feng, Cheng Jin</t>
  </si>
  <si>
    <t>PatchDetector: Pluggable and non-intrusive patch for small object detection</t>
  </si>
  <si>
    <t>Linyun Zhou, Shengxuming Zhang, Tian Qiu, Wenxiang Xu, Zunlei Feng, Mingli Song</t>
  </si>
  <si>
    <t>Loose Lesion Location Self-supervision Enhanced Colorectal Cancer Diagnosis</t>
  </si>
  <si>
    <t>MICCAI2024</t>
  </si>
  <si>
    <t>Tianhong Gao, Jie Song, Xiaotian Yu, Shengxuming Zhang, Wenjie Liang, Hongbin Zhang, Ziqian Li, Wenzhuo Zhang, Xiuming Zhang, Zipeng Zhong, Mingli Song, Zunlei Feng</t>
  </si>
  <si>
    <t>4/12</t>
  </si>
  <si>
    <t>GEM: Gestalt Enhanced Markup Language Model for Web Understanding via Render Tree</t>
  </si>
  <si>
    <t xml:space="preserve"> 2023 Conference on Empirical Methods in Natural Language Processing</t>
  </si>
  <si>
    <t>2024.12.23</t>
  </si>
  <si>
    <r>
      <rPr>
        <sz val="10"/>
        <color rgb="FF000000"/>
        <rFont val="Arial"/>
        <charset val="0"/>
      </rPr>
      <t>CCF A/</t>
    </r>
    <r>
      <rPr>
        <sz val="10"/>
        <color rgb="FF000000"/>
        <rFont val="宋体"/>
        <charset val="134"/>
      </rPr>
      <t>清华</t>
    </r>
    <r>
      <rPr>
        <sz val="10"/>
        <color rgb="FF000000"/>
        <rFont val="Arial"/>
        <charset val="0"/>
      </rPr>
      <t>A</t>
    </r>
    <r>
      <rPr>
        <sz val="10"/>
        <color rgb="FF000000"/>
        <rFont val="宋体"/>
        <charset val="134"/>
      </rPr>
      <t>类论文</t>
    </r>
  </si>
  <si>
    <t>邵子睿，高飞宇，戚忠达，邢航笛，卜佳俊，于智，郑琪，刘晓钟</t>
  </si>
  <si>
    <t>WebRPG: Automatic Web Rendering Parameters Generation for Visual Presentation</t>
  </si>
  <si>
    <t>The 18th European Conference on Computer Vision</t>
  </si>
  <si>
    <t>2024.7.24</t>
  </si>
  <si>
    <t>CCF A/清华A类论文</t>
  </si>
  <si>
    <t>邵子睿，高飞宇，邢航笛，朱则鹏，于智，卜佳俊，郑琪，姚聪</t>
  </si>
  <si>
    <t>一种基于自注意力机制的自动化拼音转汉字方法</t>
  </si>
  <si>
    <t>2024.6.14</t>
  </si>
  <si>
    <t>卜佳俊; 邵子睿; 于智; 李承曦; 李亮城; 林帅浩; 谷雨; 陈锶皓; 戚忠达</t>
  </si>
  <si>
    <t>2024 CHI Conference on Human Factors in Computing Sytems, CHI EA 2024</t>
  </si>
  <si>
    <t>CCF A类论文 短文</t>
  </si>
  <si>
    <t>Yijun Zhao, Yang Zhou, Duola Jin, Tianshu Dong, Guanyun Wang, Fangtian Ying, Qihang Shen, Jiacheng Cao</t>
  </si>
  <si>
    <t>2024.8.7</t>
  </si>
  <si>
    <t>Li Zejian, Ying Zhang, Shengzhe Zhou, Qi Liu, Jiesi Zhang, Haoran Xu, Shuyao Chen, Xiaoyu Chen, and Lingyun Sun.</t>
  </si>
  <si>
    <t>Deep Unfolding Network with Spatial-spectral Perception Enhanced for Pan-sharpening</t>
  </si>
  <si>
    <t>BMVC</t>
  </si>
  <si>
    <t>2024.9</t>
  </si>
  <si>
    <t>Mengjiao Zhao, Mengting Ma, Xiangdong Li, Ao Gao, Siyang Song, Wei Zhang</t>
  </si>
  <si>
    <t>DuCoFPan: Dual-Condition Flow-based Network for Pan-sharpening</t>
  </si>
  <si>
    <r>
      <rPr>
        <sz val="10"/>
        <color rgb="FF000000"/>
        <rFont val="Arial"/>
        <charset val="0"/>
      </rPr>
      <t>Mengjiao Zhao, Mengting Ma, Xiangdong Li, Xiaowen Ma</t>
    </r>
    <r>
      <rPr>
        <sz val="10"/>
        <color rgb="FF000000"/>
        <rFont val="宋体"/>
        <charset val="134"/>
      </rPr>
      <t>，</t>
    </r>
    <r>
      <rPr>
        <sz val="10"/>
        <color rgb="FF000000"/>
        <rFont val="Arial"/>
        <charset val="0"/>
      </rPr>
      <t>Xinyu Wang</t>
    </r>
    <r>
      <rPr>
        <sz val="10"/>
        <color rgb="FF000000"/>
        <rFont val="宋体"/>
        <charset val="134"/>
      </rPr>
      <t>，</t>
    </r>
    <r>
      <rPr>
        <sz val="10"/>
        <color rgb="FF000000"/>
        <rFont val="Arial"/>
        <charset val="0"/>
      </rPr>
      <t xml:space="preserve"> Ao Gao, Wei Zhang</t>
    </r>
  </si>
  <si>
    <t>SSETPAN: Spatial-Spectral Enhanced Transformer based network for pansharpening</t>
  </si>
  <si>
    <r>
      <rPr>
        <sz val="10"/>
        <color rgb="FF000000"/>
        <rFont val="Arial"/>
        <charset val="0"/>
      </rPr>
      <t>Huanting Zhang</t>
    </r>
    <r>
      <rPr>
        <sz val="10"/>
        <color rgb="FF000000"/>
        <rFont val="宋体"/>
        <charset val="134"/>
      </rPr>
      <t>，</t>
    </r>
    <r>
      <rPr>
        <sz val="10"/>
        <color rgb="FF000000"/>
        <rFont val="Arial"/>
        <charset val="0"/>
      </rPr>
      <t>Mengting Ma</t>
    </r>
    <r>
      <rPr>
        <sz val="10"/>
        <color rgb="FF000000"/>
        <rFont val="宋体"/>
        <charset val="134"/>
      </rPr>
      <t>，</t>
    </r>
    <r>
      <rPr>
        <sz val="10"/>
        <color rgb="FF000000"/>
        <rFont val="Arial"/>
        <charset val="0"/>
      </rPr>
      <t>Xinyu Wang</t>
    </r>
    <r>
      <rPr>
        <sz val="10"/>
        <color rgb="FF000000"/>
        <rFont val="宋体"/>
        <charset val="134"/>
      </rPr>
      <t>，</t>
    </r>
    <r>
      <rPr>
        <sz val="10"/>
        <color rgb="FF000000"/>
        <rFont val="Arial"/>
        <charset val="0"/>
      </rPr>
      <t>Jiawei Yang</t>
    </r>
    <r>
      <rPr>
        <sz val="10"/>
        <color rgb="FF000000"/>
        <rFont val="宋体"/>
        <charset val="134"/>
      </rPr>
      <t>，</t>
    </r>
    <r>
      <rPr>
        <sz val="10"/>
        <color rgb="FF000000"/>
        <rFont val="Arial"/>
        <charset val="0"/>
      </rPr>
      <t>Xiangdong Li</t>
    </r>
    <r>
      <rPr>
        <sz val="10"/>
        <color rgb="FF000000"/>
        <rFont val="宋体"/>
        <charset val="134"/>
      </rPr>
      <t>，</t>
    </r>
    <r>
      <rPr>
        <sz val="10"/>
        <color rgb="FF000000"/>
        <rFont val="Arial"/>
        <charset val="0"/>
      </rPr>
      <t>Wei Zhang</t>
    </r>
  </si>
  <si>
    <t>5/6</t>
  </si>
  <si>
    <t>Co-movement Pattern Mining from Videos</t>
  </si>
  <si>
    <t>Proceedings of the VLDB Endowment</t>
  </si>
  <si>
    <t>2023.11.25</t>
  </si>
  <si>
    <t>Dongxiang Zhang, Teng Ma, Junnan Hu, Yijun Bei, Kian-Lee Tan, Gang Chen</t>
  </si>
  <si>
    <t>Detoxifying Large Language Models via Knowledge Editing</t>
  </si>
  <si>
    <t>The 62nd Annual Meeting of the Association for Computational Linguistics</t>
  </si>
  <si>
    <t>Mengru Wang, Ningyu Zhang, Ziwen Xu, Zekun Xi, Shumin Deng, Yunzhi Yao, Qishen Zhang, Linyi Yang, Jindong Wang, Huajun Chen</t>
  </si>
  <si>
    <t>基于知识编辑的大模型内容生成安全分析</t>
  </si>
  <si>
    <t>计算机研究与发展</t>
  </si>
  <si>
    <t>2024.5</t>
  </si>
  <si>
    <r>
      <rPr>
        <sz val="10"/>
        <color rgb="FF000000"/>
        <rFont val="Arial"/>
        <charset val="0"/>
      </rPr>
      <t>CCF A</t>
    </r>
    <r>
      <rPr>
        <sz val="10"/>
        <color rgb="FF000000"/>
        <rFont val="宋体"/>
        <charset val="134"/>
      </rPr>
      <t>类中文期刊</t>
    </r>
  </si>
  <si>
    <r>
      <rPr>
        <sz val="10"/>
        <color rgb="FF000000"/>
        <rFont val="宋体"/>
        <charset val="134"/>
      </rPr>
      <t>王梦如</t>
    </r>
    <r>
      <rPr>
        <sz val="10"/>
        <color rgb="FF000000"/>
        <rFont val="Arial"/>
        <charset val="0"/>
      </rPr>
      <t xml:space="preserve">,  </t>
    </r>
    <r>
      <rPr>
        <sz val="10"/>
        <color rgb="FF000000"/>
        <rFont val="宋体"/>
        <charset val="134"/>
      </rPr>
      <t>姚云志</t>
    </r>
    <r>
      <rPr>
        <sz val="10"/>
        <color rgb="FF000000"/>
        <rFont val="Arial"/>
        <charset val="0"/>
      </rPr>
      <t xml:space="preserve">,  </t>
    </r>
    <r>
      <rPr>
        <sz val="10"/>
        <color rgb="FF000000"/>
        <rFont val="宋体"/>
        <charset val="134"/>
      </rPr>
      <t>习泽坤</t>
    </r>
    <r>
      <rPr>
        <sz val="10"/>
        <color rgb="FF000000"/>
        <rFont val="Arial"/>
        <charset val="0"/>
      </rPr>
      <t xml:space="preserve">,  </t>
    </r>
    <r>
      <rPr>
        <sz val="10"/>
        <color rgb="FF000000"/>
        <rFont val="宋体"/>
        <charset val="134"/>
      </rPr>
      <t>张锦添</t>
    </r>
    <r>
      <rPr>
        <sz val="10"/>
        <color rgb="FF000000"/>
        <rFont val="Arial"/>
        <charset val="0"/>
      </rPr>
      <t xml:space="preserve">,  </t>
    </r>
    <r>
      <rPr>
        <sz val="10"/>
        <color rgb="FF000000"/>
        <rFont val="宋体"/>
        <charset val="134"/>
      </rPr>
      <t>王鹏</t>
    </r>
    <r>
      <rPr>
        <sz val="10"/>
        <color rgb="FF000000"/>
        <rFont val="Arial"/>
        <charset val="0"/>
      </rPr>
      <t xml:space="preserve">,  </t>
    </r>
    <r>
      <rPr>
        <sz val="10"/>
        <color rgb="FF000000"/>
        <rFont val="宋体"/>
        <charset val="134"/>
      </rPr>
      <t>徐子文</t>
    </r>
    <r>
      <rPr>
        <sz val="10"/>
        <color rgb="FF000000"/>
        <rFont val="Arial"/>
        <charset val="0"/>
      </rPr>
      <t xml:space="preserve">,  </t>
    </r>
    <r>
      <rPr>
        <sz val="10"/>
        <color rgb="FF000000"/>
        <rFont val="宋体"/>
        <charset val="134"/>
      </rPr>
      <t>张宁豫</t>
    </r>
  </si>
  <si>
    <t>Unveiling the pitfalls of knowledge editing for large language models</t>
  </si>
  <si>
    <t>The Twelfth International Conference on Learning Representations</t>
  </si>
  <si>
    <r>
      <rPr>
        <sz val="10"/>
        <color rgb="FF000000"/>
        <rFont val="宋体"/>
        <charset val="134"/>
      </rPr>
      <t>清华</t>
    </r>
    <r>
      <rPr>
        <sz val="10"/>
        <color rgb="FF000000"/>
        <rFont val="Arial"/>
        <charset val="0"/>
      </rPr>
      <t>A</t>
    </r>
  </si>
  <si>
    <t>Zhoubo Li, Ningyu Zhang, Yunzhi Yao, Mengru Wang, Xi Chen, Huajun Chen</t>
  </si>
  <si>
    <t>ThinkRepair: Self-Directed Automatic Program Repair </t>
  </si>
  <si>
    <t>Proceedings of the 33rd ACM SIGSOFT International Symposium on Software Testing and Analysis</t>
  </si>
  <si>
    <t>2024.7</t>
  </si>
  <si>
    <t>Xin Yin, Chao Ni, Shaohua Wang, Zhenhao Li, Limin Zeng, Xiaohu Yang</t>
  </si>
  <si>
    <t>2024博士班</t>
  </si>
  <si>
    <t>A Separation and Alignment Framework for Black-Box Domain Adaptation</t>
  </si>
  <si>
    <t>Mingxuan Xia, Junbo Zhao, Gengyu Lyu, Zenan Huang, Tianlei Hu, Gang Chen, Haobo Wang</t>
  </si>
  <si>
    <r>
      <rPr>
        <sz val="10"/>
        <color indexed="8"/>
        <rFont val="仿宋"/>
        <charset val="134"/>
      </rPr>
      <t>一</t>
    </r>
    <r>
      <rPr>
        <sz val="10"/>
        <rFont val="仿宋"/>
        <charset val="134"/>
      </rPr>
      <t>/</t>
    </r>
    <r>
      <rPr>
        <sz val="10"/>
        <color indexed="8"/>
        <rFont val="仿宋"/>
        <charset val="134"/>
      </rPr>
      <t>七</t>
    </r>
  </si>
  <si>
    <t>Unbiased Multi-Label Learning from Crowdsourced Annotations</t>
  </si>
  <si>
    <t>ICML</t>
  </si>
  <si>
    <t xml:space="preserve"> Mingxuan Xia, Zenan Huang, Runze Wu, Gengyu Lyu, Junbo Zhao, Gang Chen, Haobo Wang</t>
  </si>
  <si>
    <t>一种图片黑盒领域自适应分类方法、电子设备、介质</t>
  </si>
  <si>
    <t>是（
2024.05.28）</t>
  </si>
  <si>
    <t>王皓波；夏铭轩；陈刚；陈珂；胡天磊；赵俊博</t>
  </si>
  <si>
    <r>
      <rPr>
        <sz val="10"/>
        <color indexed="8"/>
        <rFont val="仿宋"/>
        <charset val="134"/>
      </rPr>
      <t>二</t>
    </r>
    <r>
      <rPr>
        <sz val="10"/>
        <rFont val="仿宋"/>
        <charset val="134"/>
      </rPr>
      <t>/</t>
    </r>
    <r>
      <rPr>
        <sz val="10"/>
        <color indexed="8"/>
        <rFont val="仿宋"/>
        <charset val="134"/>
      </rPr>
      <t>五</t>
    </r>
  </si>
  <si>
    <t>FedCTQ: A Federated-based Framework for Accurate and Efficient Contact Tracing Query</t>
  </si>
  <si>
    <t>2024 IEEE 40th International Conference on Data Engineering</t>
  </si>
  <si>
    <t>Zhihao Zeng, Ziquan Fang, Lu Chen, Yunjun Gao, Kai Zheng, Gang Chen</t>
  </si>
  <si>
    <t>一种数据处理方法、系统及设备</t>
  </si>
  <si>
    <t>2024.07.19</t>
  </si>
  <si>
    <t>2024.08.06</t>
  </si>
  <si>
    <t>陈国栋;曾志豪;王辉;高云君;浦世亮;陈璐;杜云滔</t>
  </si>
  <si>
    <t>Transferring Causal Mechanism over Meta-representations for Target-Unknown Cross-domain Recommendation</t>
  </si>
  <si>
    <t>ACM Transactions on Information Systems</t>
  </si>
  <si>
    <t>Shengyu Zhang, Qiaowei Miao,Ping Nie, Mengze Li, Zhengyu Chen, Fuli Feng, Kun Kuang, Fei Wu</t>
  </si>
  <si>
    <t>（1/8）</t>
  </si>
  <si>
    <t xml:space="preserve">
一种基于跨域不变元表征的推荐方法、介质及设备</t>
  </si>
  <si>
    <t>20240524</t>
  </si>
  <si>
    <t>况琨; 苗乔伟; 张圣宇; 吴飞</t>
  </si>
  <si>
    <t>（2/4,导1）</t>
  </si>
  <si>
    <t>Domaindiff: Boost out-of-Distribution Generalization with Synthetic Data</t>
  </si>
  <si>
    <t>ICASSP 2024-2024 IEEE International Conference on Acoustics, Speech and Signal Processing (ICASSP)</t>
  </si>
  <si>
    <t>Qiaowei Miao, Junkun Yuan, Shengyu Zhang, Fei Wu, Kun Kuang</t>
  </si>
  <si>
    <t>（1/5）</t>
  </si>
  <si>
    <t>基于扩散模型的图片数据集扩充方法、介质及设备</t>
  </si>
  <si>
    <t>20231031</t>
  </si>
  <si>
    <t>况琨; 苗乔伟; 张圣宇; 袁俊坤; 吴飞</t>
  </si>
  <si>
    <t>End-to-End Optimization of Quantization-Based Structure Learning and Interventional Next-Item Recommendation</t>
  </si>
  <si>
    <t>CAAI International Conference on Artificial Intelligence</t>
  </si>
  <si>
    <t xml:space="preserve">
2023/8/20</t>
  </si>
  <si>
    <t>Kairui Fu, Qiaowei Miao, Shengyu Zhang, Kun Kuang, Fei Wu</t>
  </si>
  <si>
    <t>(2/5)</t>
  </si>
  <si>
    <t xml:space="preserve">
基于对比学习与不变因果性的可泛化图像分类方法及装置</t>
  </si>
  <si>
    <t>况琨; 苗乔伟; 袁俊坤; 吴飞</t>
  </si>
  <si>
    <t>Magical Brush: A Symbol-Based Modern Chinese Painting System for Novices</t>
  </si>
  <si>
    <t>CHI23</t>
  </si>
  <si>
    <t>Haoran Xu,Shuyaio Chen,Ying Zhang</t>
  </si>
  <si>
    <t>（3/3）</t>
  </si>
  <si>
    <t>RealtimeGen: An Intervenable AI Image
 Generation System for Commercial Digital Art
 Asset Creators</t>
  </si>
  <si>
    <t>IJHCI</t>
  </si>
  <si>
    <t>Zejian Li, Ying Zhang,Shengzhe Zhou,Qi Liu,Jiesi Zhang, Haoran Xu, Shuyao Chen,Xiaoyu Chen.Lingyun Sun</t>
  </si>
  <si>
    <t>（1/9）</t>
  </si>
  <si>
    <t>View-based explanations for graph neural networks</t>
  </si>
  <si>
    <t>Tingyang Chen,Dazhuo Qiu, Yinghui Wu, Arijit Khan, Xiangyu Ke, Yunjun Gao</t>
  </si>
  <si>
    <t>1 / 6</t>
  </si>
  <si>
    <t>User-friendly, Interactive, and Configurable Explanations for Graph Neural Networks with Graph Views.</t>
  </si>
  <si>
    <t>View-based Explanations for Graph Neural Networks (Extended Abstract)</t>
  </si>
  <si>
    <t>ICDE</t>
  </si>
  <si>
    <t>Compact Neural Volumetric Video Representations
with Dynamic Codebooks</t>
  </si>
  <si>
    <t>NeurIPS 2023</t>
  </si>
  <si>
    <t xml:space="preserve">CCF A类论文
</t>
  </si>
  <si>
    <t>Haoyu Guo, Sida Peng, Yunzhi Yan, Linzhan Mou, Yujun Shen, Hujun Bao, Xiaowei Zhou</t>
  </si>
  <si>
    <t>（3/7)</t>
  </si>
  <si>
    <t>Fine-tuning multimodal llms to follow zero-shot demonstrative instructions</t>
  </si>
  <si>
    <t>ICLR2024</t>
  </si>
  <si>
    <t>Juncheng Li(导师), Kaihang Pan, Zhiqi Ge, Minghe Gao, Wei Ji, Wenqiao Zhang, Tat-Seng Chua, Siliang Tang, Hanwang Zhang, Yueting Zhuang</t>
  </si>
  <si>
    <t>Gradient-regulated meta-prompt learning for generalizable vision-language models</t>
  </si>
  <si>
    <t>ICCV2023</t>
  </si>
  <si>
    <t>Juncheng Li(导师), Minghe Gao, Longhui Wei, Siliang Tang, Wenqiao Zhang, Mengze Li, Wei Ji, Qi Tian, Tat-Seng Chua, Yueting Zhuang</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</si>
</sst>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m/d"/>
    <numFmt numFmtId="178" formatCode="m&quot;月&quot;d&quot;日&quot;;@"/>
    <numFmt numFmtId="179" formatCode="yyyy&quot;年&quot;m&quot;月&quot;d&quot;日&quot;;@"/>
    <numFmt numFmtId="180" formatCode="m/d;@"/>
    <numFmt numFmtId="181" formatCode="#\ ??/??"/>
    <numFmt numFmtId="182" formatCode="0.0_ "/>
    <numFmt numFmtId="183" formatCode="0.000"/>
    <numFmt numFmtId="184" formatCode="0.0"/>
    <numFmt numFmtId="185" formatCode="0.00_ "/>
    <numFmt numFmtId="186" formatCode="0_);[Red]\(0\)"/>
    <numFmt numFmtId="187" formatCode="0.00_);[Red]\(0.00\)"/>
    <numFmt numFmtId="188" formatCode="0_ "/>
  </numFmts>
  <fonts count="110">
    <font>
      <sz val="11"/>
      <color theme="1"/>
      <name val="宋体"/>
      <charset val="134"/>
      <scheme val="minor"/>
    </font>
    <font>
      <b/>
      <sz val="12"/>
      <name val="宋体"/>
      <charset val="134"/>
    </font>
    <font>
      <sz val="10"/>
      <name val="宋体"/>
      <charset val="134"/>
    </font>
    <font>
      <sz val="10"/>
      <name val="宋体"/>
      <charset val="134"/>
      <scheme val="major"/>
    </font>
    <font>
      <sz val="10"/>
      <name val="Arial"/>
      <charset val="0"/>
    </font>
    <font>
      <b/>
      <sz val="12"/>
      <name val="Arial"/>
      <charset val="0"/>
    </font>
    <font>
      <sz val="9"/>
      <name val="仿宋"/>
      <charset val="134"/>
    </font>
    <font>
      <sz val="10"/>
      <name val="仿宋"/>
      <charset val="134"/>
    </font>
    <font>
      <sz val="14"/>
      <color rgb="FF333333"/>
      <name val="Arial"/>
      <charset val="0"/>
    </font>
    <font>
      <sz val="10"/>
      <name val="宋体"/>
      <charset val="0"/>
    </font>
    <font>
      <sz val="10"/>
      <color rgb="FF000000"/>
      <name val="微软雅黑"/>
      <charset val="134"/>
    </font>
    <font>
      <sz val="10"/>
      <name val="宋体"/>
      <charset val="134"/>
      <scheme val="minor"/>
    </font>
    <font>
      <sz val="10"/>
      <name val="宋体-简"/>
      <charset val="134"/>
    </font>
    <font>
      <sz val="10.5"/>
      <name val="Times New Roman"/>
      <charset val="0"/>
    </font>
    <font>
      <sz val="10.5"/>
      <name val="宋体"/>
      <charset val="134"/>
    </font>
    <font>
      <sz val="11"/>
      <name val="FZSongS--GB1-5"/>
      <charset val="0"/>
    </font>
    <font>
      <sz val="12"/>
      <name val="宋体"/>
      <charset val="134"/>
    </font>
    <font>
      <sz val="10"/>
      <color rgb="FF000000"/>
      <name val="Arial"/>
      <charset val="0"/>
    </font>
    <font>
      <sz val="10"/>
      <color rgb="FFD0CECE"/>
      <name val="宋体"/>
      <charset val="134"/>
    </font>
    <font>
      <sz val="10"/>
      <color rgb="FF000000"/>
      <name val="宋体"/>
      <charset val="134"/>
    </font>
    <font>
      <sz val="10"/>
      <name val="Microsoft YaHei"/>
      <charset val="0"/>
    </font>
    <font>
      <sz val="10"/>
      <color rgb="FF000000"/>
      <name val="Arial"/>
      <charset val="134"/>
    </font>
    <font>
      <sz val="10"/>
      <color rgb="FF000000"/>
      <name val="宋体-简"/>
      <charset val="134"/>
    </font>
    <font>
      <sz val="10"/>
      <name val="Arial"/>
      <charset val="134"/>
    </font>
    <font>
      <sz val="11"/>
      <color rgb="FF000000"/>
      <name val="等线"/>
      <charset val="134"/>
    </font>
    <font>
      <sz val="10"/>
      <name val="宋体-简"/>
      <charset val="0"/>
    </font>
    <font>
      <sz val="10"/>
      <color rgb="FF000000"/>
      <name val="宋体-简"/>
      <charset val="0"/>
    </font>
    <font>
      <sz val="10"/>
      <name val="仿宋"/>
      <charset val="0"/>
    </font>
    <font>
      <sz val="10"/>
      <color rgb="FFFE0300"/>
      <name val="微软雅黑"/>
      <charset val="134"/>
    </font>
    <font>
      <u/>
      <sz val="11"/>
      <color rgb="FF0000FF"/>
      <name val="宋体"/>
      <charset val="134"/>
      <scheme val="minor"/>
    </font>
    <font>
      <u/>
      <sz val="10"/>
      <color theme="10"/>
      <name val="Arial"/>
      <charset val="134"/>
    </font>
    <font>
      <sz val="10"/>
      <name val="Microsoft YaHei"/>
      <charset val="134"/>
    </font>
    <font>
      <sz val="10"/>
      <name val="SimSun"/>
      <charset val="134"/>
    </font>
    <font>
      <sz val="9"/>
      <color rgb="FFFF0000"/>
      <name val="仿宋"/>
      <charset val="134"/>
    </font>
    <font>
      <sz val="10"/>
      <color rgb="FFFF0000"/>
      <name val="仿宋"/>
      <charset val="134"/>
    </font>
    <font>
      <sz val="10"/>
      <color indexed="8"/>
      <name val="宋体"/>
      <charset val="134"/>
    </font>
    <font>
      <sz val="10"/>
      <color indexed="8"/>
      <name val="Arial"/>
      <charset val="0"/>
    </font>
    <font>
      <sz val="10"/>
      <color rgb="FF000000"/>
      <name val="仿宋"/>
      <charset val="134"/>
    </font>
    <font>
      <sz val="9"/>
      <name val="黑体"/>
      <charset val="134"/>
    </font>
    <font>
      <sz val="12"/>
      <name val="黑体"/>
      <charset val="134"/>
    </font>
    <font>
      <sz val="10"/>
      <color rgb="FFFF0000"/>
      <name val="Arial"/>
      <charset val="0"/>
    </font>
    <font>
      <sz val="10"/>
      <color indexed="10"/>
      <name val="仿宋"/>
      <charset val="134"/>
    </font>
    <font>
      <sz val="9"/>
      <color rgb="FF000000"/>
      <name val="仿宋"/>
      <charset val="134"/>
    </font>
    <font>
      <sz val="10"/>
      <color indexed="8"/>
      <name val="仿宋"/>
      <charset val="134"/>
    </font>
    <font>
      <sz val="9"/>
      <color indexed="8"/>
      <name val="仿宋"/>
      <charset val="134"/>
    </font>
    <font>
      <sz val="9"/>
      <name val="Arial"/>
      <charset val="134"/>
    </font>
    <font>
      <sz val="9"/>
      <name val="FangSong"/>
      <charset val="134"/>
    </font>
    <font>
      <b/>
      <sz val="12"/>
      <color rgb="FF000000"/>
      <name val="FangSong"/>
      <charset val="134"/>
    </font>
    <font>
      <sz val="9"/>
      <color rgb="FF000000"/>
      <name val="FangSong"/>
      <charset val="134"/>
    </font>
    <font>
      <sz val="12"/>
      <color rgb="FF000000"/>
      <name val="FangSong"/>
      <charset val="134"/>
    </font>
    <font>
      <sz val="10"/>
      <color rgb="FF000000"/>
      <name val="FangSong"/>
      <charset val="134"/>
    </font>
    <font>
      <sz val="10"/>
      <color theme="1"/>
      <name val="宋体"/>
      <charset val="134"/>
      <scheme val="minor"/>
    </font>
    <font>
      <sz val="10"/>
      <color rgb="FF000000"/>
      <name val="宋体"/>
      <charset val="134"/>
      <scheme val="minor"/>
    </font>
    <font>
      <sz val="10"/>
      <color rgb="FF000000"/>
      <name val="等线"/>
      <charset val="134"/>
    </font>
    <font>
      <sz val="10"/>
      <color theme="1"/>
      <name val="仿宋"/>
      <charset val="134"/>
    </font>
    <font>
      <sz val="11"/>
      <color rgb="FF000000"/>
      <name val="Calibri"/>
      <charset val="134"/>
    </font>
    <font>
      <sz val="10"/>
      <color rgb="FFE03E3E"/>
      <name val="宋体"/>
      <charset val="134"/>
    </font>
    <font>
      <sz val="9"/>
      <color rgb="FF000000"/>
      <name val="黑体"/>
      <charset val="134"/>
    </font>
    <font>
      <sz val="8"/>
      <color rgb="FF000000"/>
      <name val="仿宋"/>
      <charset val="134"/>
    </font>
    <font>
      <sz val="10"/>
      <color theme="1"/>
      <name val="Arial"/>
      <charset val="0"/>
    </font>
    <font>
      <sz val="9"/>
      <color indexed="10"/>
      <name val="仿宋"/>
      <charset val="134"/>
    </font>
    <font>
      <sz val="9"/>
      <name val="Arial"/>
      <charset val="0"/>
    </font>
    <font>
      <b/>
      <sz val="9"/>
      <name val="仿宋"/>
      <charset val="134"/>
    </font>
    <font>
      <sz val="10"/>
      <name val="Arial"/>
      <family val="2"/>
      <charset val="0"/>
    </font>
    <font>
      <sz val="12"/>
      <color theme="1"/>
      <name val="宋体"/>
      <charset val="134"/>
      <scheme val="minor"/>
    </font>
    <font>
      <sz val="10"/>
      <name val="仿宋"/>
      <charset val="0"/>
    </font>
    <font>
      <sz val="10"/>
      <name val="Arial"/>
      <charset val="0"/>
    </font>
    <font>
      <sz val="10"/>
      <color rgb="FF000000"/>
      <name val="Arial"/>
      <charset val="0"/>
    </font>
    <font>
      <sz val="10"/>
      <color rgb="FF000000"/>
      <name val="仿宋"/>
      <charset val="134"/>
    </font>
    <font>
      <sz val="10"/>
      <color indexed="8"/>
      <name val="宋体"/>
      <charset val="134"/>
      <scheme val="minor"/>
    </font>
    <font>
      <sz val="12"/>
      <color rgb="FF000000"/>
      <name val="仿宋"/>
      <charset val="134"/>
    </font>
    <font>
      <sz val="11"/>
      <name val="仿宋"/>
      <charset val="134"/>
    </font>
    <font>
      <sz val="9"/>
      <name val="仿宋"/>
      <charset val="0"/>
    </font>
    <font>
      <sz val="9"/>
      <color rgb="FF000000"/>
      <name val="仿宋"/>
      <charset val="0"/>
    </font>
    <font>
      <sz val="10"/>
      <color rgb="FF000000"/>
      <name val="仿宋"/>
      <charset val="0"/>
    </font>
    <font>
      <sz val="9"/>
      <color rgb="FF000000"/>
      <name val="宋体"/>
      <charset val="134"/>
    </font>
    <font>
      <sz val="10"/>
      <color indexed="10"/>
      <name val="仿宋"/>
      <charset val="0"/>
    </font>
    <font>
      <strike/>
      <sz val="9"/>
      <color rgb="FF000000"/>
      <name val="仿宋"/>
      <charset val="134"/>
    </font>
    <font>
      <sz val="10"/>
      <color rgb="FFFF0000"/>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b/>
      <sz val="10"/>
      <color rgb="FF000000"/>
      <name val="Arial"/>
      <charset val="0"/>
    </font>
    <font>
      <b/>
      <sz val="10"/>
      <color indexed="8"/>
      <name val="Arial"/>
      <charset val="0"/>
    </font>
    <font>
      <sz val="10"/>
      <color rgb="FF018FFB"/>
      <name val="宋体"/>
      <charset val="134"/>
    </font>
    <font>
      <sz val="12"/>
      <name val="FangSong"/>
      <charset val="134"/>
    </font>
    <font>
      <sz val="12"/>
      <name val="Helvetica"/>
      <charset val="0"/>
    </font>
    <font>
      <u/>
      <sz val="10"/>
      <color rgb="FF175CEB"/>
      <name val="宋体"/>
      <charset val="134"/>
    </font>
    <font>
      <strike/>
      <sz val="9"/>
      <color rgb="FF000000"/>
      <name val="宋体"/>
      <charset val="134"/>
    </font>
    <font>
      <sz val="12"/>
      <name val="Times New Roman"/>
      <charset val="0"/>
    </font>
    <font>
      <sz val="10"/>
      <name val="Microsoft JhengHei"/>
      <charset val="134"/>
    </font>
    <font>
      <sz val="10"/>
      <name val="微软雅黑"/>
      <charset val="134"/>
    </font>
    <font>
      <sz val="12"/>
      <color rgb="FF000000"/>
      <name val="等线"/>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bottom/>
      <diagonal/>
    </border>
    <border>
      <left style="thin">
        <color rgb="FF000000"/>
      </left>
      <right style="thin">
        <color rgb="FF000000"/>
      </right>
      <top style="thin">
        <color rgb="FF000000"/>
      </top>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diagonal/>
    </border>
    <border>
      <left style="thin">
        <color auto="1"/>
      </left>
      <right style="thin">
        <color rgb="FF000000"/>
      </right>
      <top style="thin">
        <color auto="1"/>
      </top>
      <bottom style="thin">
        <color auto="1"/>
      </bottom>
      <diagonal/>
    </border>
    <border>
      <left style="thin">
        <color auto="1"/>
      </left>
      <right style="thin">
        <color auto="1"/>
      </right>
      <top style="thin">
        <color rgb="FF000000"/>
      </top>
      <bottom/>
      <diagonal/>
    </border>
    <border>
      <left/>
      <right/>
      <top style="thin">
        <color auto="1"/>
      </top>
      <bottom/>
      <diagonal/>
    </border>
    <border>
      <left style="thin">
        <color auto="1"/>
      </left>
      <right style="thin">
        <color auto="1"/>
      </right>
      <top style="thin">
        <color auto="1"/>
      </top>
      <bottom style="thin">
        <color indexed="8"/>
      </bottom>
      <diagonal/>
    </border>
    <border>
      <left style="thin">
        <color auto="1"/>
      </left>
      <right/>
      <top/>
      <bottom style="thin">
        <color auto="1"/>
      </bottom>
      <diagonal/>
    </border>
    <border>
      <left/>
      <right style="thin">
        <color rgb="FF000000"/>
      </right>
      <top style="thin">
        <color rgb="FF000000"/>
      </top>
      <bottom/>
      <diagonal/>
    </border>
    <border>
      <left style="thin">
        <color auto="1"/>
      </left>
      <right/>
      <top/>
      <bottom/>
      <diagonal/>
    </border>
    <border>
      <left/>
      <right/>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style="thin">
        <color rgb="FF000000"/>
      </top>
      <bottom style="thin">
        <color auto="1"/>
      </bottom>
      <diagonal/>
    </border>
    <border>
      <left style="thin">
        <color indexed="8"/>
      </left>
      <right/>
      <top style="thin">
        <color indexed="8"/>
      </top>
      <bottom/>
      <diagonal/>
    </border>
    <border>
      <left style="thin">
        <color auto="1"/>
      </left>
      <right style="thin">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0" fillId="6" borderId="38" applyNumberFormat="0" applyFon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39" applyNumberFormat="0" applyFill="0" applyAlignment="0" applyProtection="0">
      <alignment vertical="center"/>
    </xf>
    <xf numFmtId="0" fontId="85" fillId="0" borderId="39" applyNumberFormat="0" applyFill="0" applyAlignment="0" applyProtection="0">
      <alignment vertical="center"/>
    </xf>
    <xf numFmtId="0" fontId="86" fillId="0" borderId="40" applyNumberFormat="0" applyFill="0" applyAlignment="0" applyProtection="0">
      <alignment vertical="center"/>
    </xf>
    <xf numFmtId="0" fontId="86" fillId="0" borderId="0" applyNumberFormat="0" applyFill="0" applyBorder="0" applyAlignment="0" applyProtection="0">
      <alignment vertical="center"/>
    </xf>
    <xf numFmtId="0" fontId="87" fillId="7" borderId="41" applyNumberFormat="0" applyAlignment="0" applyProtection="0">
      <alignment vertical="center"/>
    </xf>
    <xf numFmtId="0" fontId="88" fillId="8" borderId="42" applyNumberFormat="0" applyAlignment="0" applyProtection="0">
      <alignment vertical="center"/>
    </xf>
    <xf numFmtId="0" fontId="89" fillId="8" borderId="41" applyNumberFormat="0" applyAlignment="0" applyProtection="0">
      <alignment vertical="center"/>
    </xf>
    <xf numFmtId="0" fontId="90" fillId="9" borderId="43" applyNumberFormat="0" applyAlignment="0" applyProtection="0">
      <alignment vertical="center"/>
    </xf>
    <xf numFmtId="0" fontId="91" fillId="0" borderId="44" applyNumberFormat="0" applyFill="0" applyAlignment="0" applyProtection="0">
      <alignment vertical="center"/>
    </xf>
    <xf numFmtId="0" fontId="92" fillId="0" borderId="45" applyNumberFormat="0" applyFill="0" applyAlignment="0" applyProtection="0">
      <alignment vertical="center"/>
    </xf>
    <xf numFmtId="0" fontId="93" fillId="10" borderId="0" applyNumberFormat="0" applyBorder="0" applyAlignment="0" applyProtection="0">
      <alignment vertical="center"/>
    </xf>
    <xf numFmtId="0" fontId="94" fillId="11" borderId="0" applyNumberFormat="0" applyBorder="0" applyAlignment="0" applyProtection="0">
      <alignment vertical="center"/>
    </xf>
    <xf numFmtId="0" fontId="95" fillId="12" borderId="0" applyNumberFormat="0" applyBorder="0" applyAlignment="0" applyProtection="0">
      <alignment vertical="center"/>
    </xf>
    <xf numFmtId="0" fontId="96" fillId="13" borderId="0" applyNumberFormat="0" applyBorder="0" applyAlignment="0" applyProtection="0">
      <alignment vertical="center"/>
    </xf>
    <xf numFmtId="0" fontId="97" fillId="14" borderId="0" applyNumberFormat="0" applyBorder="0" applyAlignment="0" applyProtection="0">
      <alignment vertical="center"/>
    </xf>
    <xf numFmtId="0" fontId="97" fillId="15" borderId="0" applyNumberFormat="0" applyBorder="0" applyAlignment="0" applyProtection="0">
      <alignment vertical="center"/>
    </xf>
    <xf numFmtId="0" fontId="96" fillId="16" borderId="0" applyNumberFormat="0" applyBorder="0" applyAlignment="0" applyProtection="0">
      <alignment vertical="center"/>
    </xf>
    <xf numFmtId="0" fontId="96" fillId="17" borderId="0" applyNumberFormat="0" applyBorder="0" applyAlignment="0" applyProtection="0">
      <alignment vertical="center"/>
    </xf>
    <xf numFmtId="0" fontId="97" fillId="18" borderId="0" applyNumberFormat="0" applyBorder="0" applyAlignment="0" applyProtection="0">
      <alignment vertical="center"/>
    </xf>
    <xf numFmtId="0" fontId="97" fillId="19" borderId="0" applyNumberFormat="0" applyBorder="0" applyAlignment="0" applyProtection="0">
      <alignment vertical="center"/>
    </xf>
    <xf numFmtId="0" fontId="96" fillId="20" borderId="0" applyNumberFormat="0" applyBorder="0" applyAlignment="0" applyProtection="0">
      <alignment vertical="center"/>
    </xf>
    <xf numFmtId="0" fontId="96" fillId="21" borderId="0" applyNumberFormat="0" applyBorder="0" applyAlignment="0" applyProtection="0">
      <alignment vertical="center"/>
    </xf>
    <xf numFmtId="0" fontId="97" fillId="22" borderId="0" applyNumberFormat="0" applyBorder="0" applyAlignment="0" applyProtection="0">
      <alignment vertical="center"/>
    </xf>
    <xf numFmtId="0" fontId="97" fillId="23" borderId="0" applyNumberFormat="0" applyBorder="0" applyAlignment="0" applyProtection="0">
      <alignment vertical="center"/>
    </xf>
    <xf numFmtId="0" fontId="96" fillId="24" borderId="0" applyNumberFormat="0" applyBorder="0" applyAlignment="0" applyProtection="0">
      <alignment vertical="center"/>
    </xf>
    <xf numFmtId="0" fontId="96" fillId="25" borderId="0" applyNumberFormat="0" applyBorder="0" applyAlignment="0" applyProtection="0">
      <alignment vertical="center"/>
    </xf>
    <xf numFmtId="0" fontId="97" fillId="26" borderId="0" applyNumberFormat="0" applyBorder="0" applyAlignment="0" applyProtection="0">
      <alignment vertical="center"/>
    </xf>
    <xf numFmtId="0" fontId="97" fillId="27" borderId="0" applyNumberFormat="0" applyBorder="0" applyAlignment="0" applyProtection="0">
      <alignment vertical="center"/>
    </xf>
    <xf numFmtId="0" fontId="96" fillId="28" borderId="0" applyNumberFormat="0" applyBorder="0" applyAlignment="0" applyProtection="0">
      <alignment vertical="center"/>
    </xf>
    <xf numFmtId="0" fontId="96" fillId="29" borderId="0" applyNumberFormat="0" applyBorder="0" applyAlignment="0" applyProtection="0">
      <alignment vertical="center"/>
    </xf>
    <xf numFmtId="0" fontId="97" fillId="30" borderId="0" applyNumberFormat="0" applyBorder="0" applyAlignment="0" applyProtection="0">
      <alignment vertical="center"/>
    </xf>
    <xf numFmtId="0" fontId="97" fillId="31" borderId="0" applyNumberFormat="0" applyBorder="0" applyAlignment="0" applyProtection="0">
      <alignment vertical="center"/>
    </xf>
    <xf numFmtId="0" fontId="96" fillId="32" borderId="0" applyNumberFormat="0" applyBorder="0" applyAlignment="0" applyProtection="0">
      <alignment vertical="center"/>
    </xf>
    <xf numFmtId="0" fontId="96" fillId="33" borderId="0" applyNumberFormat="0" applyBorder="0" applyAlignment="0" applyProtection="0">
      <alignment vertical="center"/>
    </xf>
    <xf numFmtId="0" fontId="97" fillId="34" borderId="0" applyNumberFormat="0" applyBorder="0" applyAlignment="0" applyProtection="0">
      <alignment vertical="center"/>
    </xf>
    <xf numFmtId="0" fontId="97" fillId="35" borderId="0" applyNumberFormat="0" applyBorder="0" applyAlignment="0" applyProtection="0">
      <alignment vertical="center"/>
    </xf>
    <xf numFmtId="0" fontId="96" fillId="36" borderId="0" applyNumberFormat="0" applyBorder="0" applyAlignment="0" applyProtection="0">
      <alignment vertical="center"/>
    </xf>
    <xf numFmtId="0" fontId="0" fillId="0" borderId="0">
      <alignment vertical="center"/>
    </xf>
  </cellStyleXfs>
  <cellXfs count="553">
    <xf numFmtId="0" fontId="0" fillId="0" borderId="0" xfId="0">
      <alignment vertical="center"/>
    </xf>
    <xf numFmtId="0" fontId="0" fillId="0" borderId="1" xfId="0" applyFill="1" applyBorder="1">
      <alignment vertical="center"/>
    </xf>
    <xf numFmtId="0" fontId="0" fillId="0" borderId="1" xfId="0" applyBorder="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xf>
    <xf numFmtId="0" fontId="4" fillId="0" borderId="1" xfId="0" applyFont="1" applyFill="1" applyBorder="1" applyAlignment="1"/>
    <xf numFmtId="0" fontId="4"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 fontId="3" fillId="0" borderId="1" xfId="0" applyNumberFormat="1" applyFont="1" applyFill="1" applyBorder="1" applyAlignment="1">
      <alignment horizontal="center" vertical="center"/>
    </xf>
    <xf numFmtId="17" fontId="3" fillId="0" borderId="1" xfId="0" applyNumberFormat="1" applyFont="1" applyFill="1" applyBorder="1" applyAlignment="1">
      <alignment horizontal="center"/>
    </xf>
    <xf numFmtId="58" fontId="3" fillId="0" borderId="1" xfId="0" applyNumberFormat="1" applyFont="1" applyFill="1" applyBorder="1" applyAlignment="1">
      <alignment horizontal="center"/>
    </xf>
    <xf numFmtId="0" fontId="3" fillId="0" borderId="1" xfId="0" applyFont="1" applyFill="1" applyBorder="1" applyAlignment="1">
      <alignment horizontal="center" wrapText="1"/>
    </xf>
    <xf numFmtId="49" fontId="3" fillId="0" borderId="1" xfId="0" applyNumberFormat="1" applyFont="1" applyFill="1" applyBorder="1" applyAlignment="1">
      <alignment horizontal="center"/>
    </xf>
    <xf numFmtId="0" fontId="5" fillId="0" borderId="1" xfId="0" applyFont="1" applyFill="1" applyBorder="1" applyAlignment="1">
      <alignment vertic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2" fillId="0" borderId="1" xfId="0" applyFont="1" applyFill="1" applyBorder="1" applyAlignment="1">
      <alignment horizontal="left"/>
    </xf>
    <xf numFmtId="0" fontId="4" fillId="0" borderId="1" xfId="0" applyFont="1" applyFill="1" applyBorder="1" applyAlignment="1">
      <alignment horizontal="left"/>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xf>
    <xf numFmtId="0" fontId="4" fillId="0" borderId="1" xfId="0" applyFont="1" applyFill="1" applyBorder="1" applyAlignment="1">
      <alignment horizontal="center"/>
    </xf>
    <xf numFmtId="14" fontId="4" fillId="0" borderId="1" xfId="0" applyNumberFormat="1" applyFont="1" applyFill="1" applyBorder="1" applyAlignment="1">
      <alignment horizontal="left"/>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xf numFmtId="14" fontId="4" fillId="0" borderId="1" xfId="0" applyNumberFormat="1" applyFont="1" applyFill="1" applyBorder="1" applyAlignment="1"/>
    <xf numFmtId="0" fontId="2" fillId="0" borderId="1" xfId="0" applyFont="1" applyFill="1" applyBorder="1" applyAlignment="1"/>
    <xf numFmtId="0" fontId="4" fillId="0" borderId="1" xfId="0" applyFont="1" applyFill="1" applyBorder="1" applyAlignment="1">
      <alignment horizontal="left" vertical="center"/>
    </xf>
    <xf numFmtId="0" fontId="4" fillId="0" borderId="1" xfId="0" applyFont="1" applyFill="1" applyBorder="1" applyAlignment="1">
      <alignment wrapText="1"/>
    </xf>
    <xf numFmtId="0" fontId="10" fillId="0" borderId="1" xfId="0" applyFont="1" applyFill="1" applyBorder="1" applyAlignment="1" applyProtection="1"/>
    <xf numFmtId="58"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49" fontId="11" fillId="0" borderId="1" xfId="0" applyNumberFormat="1" applyFont="1" applyFill="1" applyBorder="1" applyAlignment="1">
      <alignment vertical="center"/>
    </xf>
    <xf numFmtId="0" fontId="11" fillId="0" borderId="1" xfId="0" applyFont="1" applyFill="1" applyBorder="1" applyAlignment="1">
      <alignment vertical="center"/>
    </xf>
    <xf numFmtId="49" fontId="2"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xf numFmtId="0" fontId="10" fillId="0" borderId="2" xfId="0" applyFont="1" applyFill="1" applyBorder="1" applyAlignment="1" applyProtection="1"/>
    <xf numFmtId="0" fontId="10"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xf numFmtId="0" fontId="12" fillId="0" borderId="1" xfId="0" applyFont="1" applyFill="1" applyBorder="1" applyAlignment="1"/>
    <xf numFmtId="0" fontId="12"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xf>
    <xf numFmtId="0" fontId="13" fillId="0" borderId="1" xfId="0" applyFont="1" applyFill="1" applyBorder="1" applyAlignment="1">
      <alignment horizontal="left"/>
    </xf>
    <xf numFmtId="0" fontId="14" fillId="0" borderId="1" xfId="0" applyFont="1" applyFill="1" applyBorder="1" applyAlignment="1"/>
    <xf numFmtId="49" fontId="2" fillId="0" borderId="1" xfId="0" applyNumberFormat="1" applyFont="1" applyFill="1" applyBorder="1" applyAlignment="1">
      <alignment horizontal="center"/>
    </xf>
    <xf numFmtId="58" fontId="10" fillId="0" borderId="2" xfId="0" applyNumberFormat="1" applyFont="1" applyFill="1" applyBorder="1" applyAlignment="1" applyProtection="1"/>
    <xf numFmtId="58" fontId="10" fillId="0" borderId="1" xfId="0" applyNumberFormat="1" applyFont="1" applyFill="1" applyBorder="1" applyAlignment="1" applyProtection="1"/>
    <xf numFmtId="14" fontId="4" fillId="0" borderId="1" xfId="0" applyNumberFormat="1" applyFont="1" applyFill="1" applyBorder="1" applyAlignment="1">
      <alignment horizontal="center" vertical="center"/>
    </xf>
    <xf numFmtId="0" fontId="15" fillId="0" borderId="1" xfId="0" applyFont="1" applyFill="1" applyBorder="1" applyAlignment="1"/>
    <xf numFmtId="0" fontId="16" fillId="0" borderId="1" xfId="0" applyFont="1" applyFill="1" applyBorder="1" applyAlignment="1">
      <alignment horizontal="justify" vertical="center"/>
    </xf>
    <xf numFmtId="58" fontId="4" fillId="0" borderId="1" xfId="0" applyNumberFormat="1" applyFont="1" applyFill="1" applyBorder="1" applyAlignment="1"/>
    <xf numFmtId="0" fontId="17"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17" fillId="0" borderId="1" xfId="0" applyFont="1" applyFill="1" applyBorder="1" applyAlignment="1">
      <alignment vertical="center"/>
    </xf>
    <xf numFmtId="0" fontId="4" fillId="0" borderId="1" xfId="0" applyFont="1" applyFill="1" applyBorder="1" applyAlignment="1">
      <alignment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7" fillId="0" borderId="1" xfId="0" applyFont="1" applyFill="1" applyBorder="1" applyAlignment="1">
      <alignment horizontal="left" vertical="center"/>
    </xf>
    <xf numFmtId="177" fontId="4" fillId="0" borderId="1" xfId="0" applyNumberFormat="1" applyFont="1" applyFill="1" applyBorder="1" applyAlignment="1">
      <alignment horizontal="left" vertical="center"/>
    </xf>
    <xf numFmtId="0" fontId="4" fillId="0" borderId="1" xfId="0" applyFont="1" applyFill="1" applyBorder="1" applyAlignment="1">
      <alignment horizontal="left" wrapText="1"/>
    </xf>
    <xf numFmtId="0" fontId="4" fillId="0" borderId="1" xfId="0" applyFont="1" applyFill="1" applyBorder="1" applyAlignment="1">
      <alignment horizontal="center" wrapText="1"/>
    </xf>
    <xf numFmtId="0" fontId="9" fillId="0" borderId="1" xfId="0" applyFont="1" applyFill="1" applyBorder="1" applyAlignment="1">
      <alignment vertical="center" wrapText="1"/>
    </xf>
    <xf numFmtId="0" fontId="17" fillId="0" borderId="1" xfId="0" applyFont="1" applyFill="1" applyBorder="1" applyAlignment="1">
      <alignment wrapText="1"/>
    </xf>
    <xf numFmtId="0" fontId="4" fillId="0" borderId="1" xfId="0" applyFont="1" applyFill="1" applyBorder="1" applyAlignment="1">
      <alignment horizontal="left" vertical="center" wrapText="1"/>
    </xf>
    <xf numFmtId="177" fontId="17" fillId="0" borderId="1" xfId="0" applyNumberFormat="1" applyFont="1" applyFill="1" applyBorder="1" applyAlignment="1">
      <alignment horizontal="left" vertical="center"/>
    </xf>
    <xf numFmtId="0" fontId="17" fillId="0" borderId="1" xfId="0" applyFont="1" applyFill="1" applyBorder="1" applyAlignment="1">
      <alignment horizontal="center" wrapText="1"/>
    </xf>
    <xf numFmtId="0" fontId="9" fillId="0" borderId="1" xfId="0" applyFont="1" applyFill="1" applyBorder="1" applyAlignment="1">
      <alignment horizontal="left" vertical="center" wrapText="1"/>
    </xf>
    <xf numFmtId="0" fontId="9" fillId="0" borderId="1" xfId="0" applyFont="1" applyFill="1" applyBorder="1" applyAlignment="1">
      <alignment wrapText="1"/>
    </xf>
    <xf numFmtId="0" fontId="9" fillId="0" borderId="1" xfId="0" applyFont="1" applyFill="1" applyBorder="1" applyAlignment="1">
      <alignment horizontal="center" wrapText="1"/>
    </xf>
    <xf numFmtId="0" fontId="9" fillId="0" borderId="1" xfId="0" applyFont="1" applyFill="1" applyBorder="1" applyAlignment="1">
      <alignment horizontal="center" vertical="center"/>
    </xf>
    <xf numFmtId="14" fontId="4" fillId="0" borderId="1" xfId="0" applyNumberFormat="1" applyFont="1" applyFill="1" applyBorder="1" applyAlignment="1">
      <alignment horizontal="left" vertical="center"/>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4" fillId="0" borderId="1" xfId="0" applyFont="1" applyFill="1" applyBorder="1" applyAlignment="1">
      <alignment vertical="center" wrapText="1"/>
    </xf>
    <xf numFmtId="14" fontId="4" fillId="0" borderId="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xf>
    <xf numFmtId="0" fontId="19" fillId="0" borderId="1" xfId="0" applyFont="1" applyFill="1" applyBorder="1" applyAlignment="1">
      <alignment vertical="center" wrapText="1"/>
    </xf>
    <xf numFmtId="58" fontId="4" fillId="0" borderId="1" xfId="0" applyNumberFormat="1" applyFont="1" applyFill="1" applyBorder="1" applyAlignment="1">
      <alignment vertical="center"/>
    </xf>
    <xf numFmtId="0" fontId="20" fillId="0" borderId="1" xfId="0" applyFont="1" applyFill="1" applyBorder="1" applyAlignment="1">
      <alignment horizontal="center" vertical="center"/>
    </xf>
    <xf numFmtId="31" fontId="4" fillId="0" borderId="1" xfId="0" applyNumberFormat="1" applyFont="1" applyFill="1" applyBorder="1" applyAlignment="1">
      <alignment vertical="center"/>
    </xf>
    <xf numFmtId="0" fontId="17"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10" fillId="0" borderId="1" xfId="0" applyFont="1" applyFill="1" applyBorder="1" applyAlignment="1" applyProtection="1">
      <alignment wrapText="1"/>
    </xf>
    <xf numFmtId="0" fontId="21" fillId="0" borderId="1" xfId="0" applyFont="1" applyFill="1" applyBorder="1" applyAlignment="1" applyProtection="1"/>
    <xf numFmtId="0" fontId="21" fillId="0" borderId="1" xfId="0" applyFont="1" applyFill="1" applyBorder="1" applyAlignment="1" applyProtection="1">
      <alignment horizontal="center" vertical="center"/>
    </xf>
    <xf numFmtId="0" fontId="21" fillId="0" borderId="1" xfId="0" applyFont="1" applyFill="1" applyBorder="1" applyAlignment="1" applyProtection="1">
      <alignment horizontal="left" vertical="center"/>
    </xf>
    <xf numFmtId="0" fontId="21" fillId="0" borderId="1" xfId="0" applyFont="1" applyFill="1" applyBorder="1" applyAlignment="1" applyProtection="1">
      <alignment horizontal="left"/>
    </xf>
    <xf numFmtId="0" fontId="21" fillId="0" borderId="1" xfId="0" applyFont="1" applyFill="1" applyBorder="1" applyAlignment="1" applyProtection="1">
      <alignment vertical="center"/>
    </xf>
    <xf numFmtId="0" fontId="22" fillId="0" borderId="1" xfId="0" applyFont="1" applyFill="1" applyBorder="1" applyAlignment="1" applyProtection="1"/>
    <xf numFmtId="0" fontId="23" fillId="0" borderId="1" xfId="0" applyFont="1" applyFill="1" applyBorder="1" applyAlignment="1">
      <alignment vertical="center" wrapText="1"/>
    </xf>
    <xf numFmtId="0" fontId="24" fillId="0" borderId="1" xfId="0" applyFont="1" applyFill="1" applyBorder="1" applyAlignment="1">
      <alignment vertical="center"/>
    </xf>
    <xf numFmtId="0" fontId="10" fillId="0" borderId="1" xfId="0" applyFont="1" applyFill="1" applyBorder="1" applyAlignment="1"/>
    <xf numFmtId="0" fontId="10" fillId="0" borderId="1" xfId="0" applyFont="1" applyFill="1" applyBorder="1" applyAlignment="1">
      <alignment horizontal="center" vertical="center"/>
    </xf>
    <xf numFmtId="15" fontId="4" fillId="0" borderId="1" xfId="0" applyNumberFormat="1" applyFont="1" applyFill="1" applyBorder="1" applyAlignment="1">
      <alignment horizontal="left" vertical="center"/>
    </xf>
    <xf numFmtId="57" fontId="4" fillId="0" borderId="1" xfId="0" applyNumberFormat="1" applyFont="1" applyFill="1" applyBorder="1" applyAlignment="1">
      <alignment horizontal="left"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58" fontId="4" fillId="0" borderId="1" xfId="0" applyNumberFormat="1" applyFont="1" applyFill="1" applyBorder="1" applyAlignment="1">
      <alignment horizontal="left" vertical="center"/>
    </xf>
    <xf numFmtId="0" fontId="17" fillId="0" borderId="1" xfId="0" applyFont="1" applyFill="1" applyBorder="1" applyAlignment="1">
      <alignment horizontal="center" vertical="center"/>
    </xf>
    <xf numFmtId="31" fontId="17" fillId="0" borderId="1" xfId="0" applyNumberFormat="1" applyFont="1" applyFill="1" applyBorder="1" applyAlignment="1">
      <alignment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horizontal="left" vertical="center"/>
    </xf>
    <xf numFmtId="0" fontId="27" fillId="0" borderId="1" xfId="0" applyFont="1" applyFill="1" applyBorder="1" applyAlignment="1">
      <alignment vertical="center"/>
    </xf>
    <xf numFmtId="57" fontId="4" fillId="0" borderId="1" xfId="0" applyNumberFormat="1" applyFont="1" applyFill="1" applyBorder="1" applyAlignment="1"/>
    <xf numFmtId="178" fontId="21" fillId="0" borderId="1" xfId="0" applyNumberFormat="1" applyFont="1" applyFill="1" applyBorder="1" applyAlignment="1" applyProtection="1">
      <alignment horizontal="left"/>
    </xf>
    <xf numFmtId="176" fontId="21" fillId="0" borderId="1" xfId="0" applyNumberFormat="1" applyFont="1" applyFill="1" applyBorder="1" applyAlignment="1" applyProtection="1">
      <alignment horizontal="left"/>
    </xf>
    <xf numFmtId="179" fontId="21" fillId="0" borderId="1" xfId="0" applyNumberFormat="1" applyFont="1" applyFill="1" applyBorder="1" applyAlignment="1" applyProtection="1">
      <alignment horizontal="left"/>
    </xf>
    <xf numFmtId="178" fontId="22" fillId="0" borderId="1" xfId="0" applyNumberFormat="1" applyFont="1" applyFill="1" applyBorder="1" applyAlignment="1" applyProtection="1">
      <alignment horizontal="left"/>
    </xf>
    <xf numFmtId="0" fontId="25" fillId="0" borderId="1" xfId="0" applyFont="1" applyFill="1" applyBorder="1" applyAlignment="1"/>
    <xf numFmtId="0" fontId="25" fillId="0" borderId="1" xfId="0" applyFont="1" applyFill="1" applyBorder="1" applyAlignment="1">
      <alignment wrapText="1"/>
    </xf>
    <xf numFmtId="0" fontId="25" fillId="0" borderId="1" xfId="0" applyFont="1" applyFill="1" applyBorder="1" applyAlignment="1">
      <alignment horizontal="left" vertical="center"/>
    </xf>
    <xf numFmtId="0" fontId="25" fillId="0" borderId="1" xfId="0" applyFont="1" applyFill="1" applyBorder="1" applyAlignment="1">
      <alignment horizontal="left" wrapText="1"/>
    </xf>
    <xf numFmtId="0" fontId="25" fillId="0" borderId="1" xfId="0" applyFont="1" applyFill="1" applyBorder="1" applyAlignment="1">
      <alignment horizontal="left"/>
    </xf>
    <xf numFmtId="177" fontId="4" fillId="0" borderId="1" xfId="0" applyNumberFormat="1" applyFont="1" applyFill="1" applyBorder="1" applyAlignment="1">
      <alignment horizontal="center" vertical="center"/>
    </xf>
    <xf numFmtId="0" fontId="19" fillId="0" borderId="1" xfId="0" applyFont="1" applyFill="1" applyBorder="1" applyAlignment="1">
      <alignment horizontal="left" vertical="center"/>
    </xf>
    <xf numFmtId="0" fontId="27" fillId="0" borderId="1" xfId="0" applyFont="1" applyFill="1" applyBorder="1" applyAlignment="1">
      <alignment vertical="center" wrapText="1"/>
    </xf>
    <xf numFmtId="0" fontId="21" fillId="0" borderId="1" xfId="0" applyFont="1" applyFill="1" applyBorder="1" applyAlignment="1" applyProtection="1">
      <alignment wrapText="1"/>
    </xf>
    <xf numFmtId="180" fontId="21" fillId="0" borderId="1" xfId="0" applyNumberFormat="1" applyFont="1" applyFill="1" applyBorder="1" applyAlignment="1" applyProtection="1"/>
    <xf numFmtId="181" fontId="21" fillId="0" borderId="1" xfId="0" applyNumberFormat="1" applyFont="1" applyFill="1" applyBorder="1" applyAlignment="1" applyProtection="1"/>
    <xf numFmtId="0" fontId="28" fillId="0" borderId="1" xfId="0" applyFont="1" applyFill="1" applyBorder="1" applyAlignment="1"/>
    <xf numFmtId="0" fontId="9" fillId="0" borderId="1" xfId="0" applyFont="1" applyFill="1" applyBorder="1" applyAlignment="1"/>
    <xf numFmtId="0" fontId="29" fillId="0" borderId="1" xfId="6" applyFont="1" applyBorder="1" applyAlignment="1"/>
    <xf numFmtId="0" fontId="19" fillId="0" borderId="1" xfId="0" applyFont="1" applyFill="1" applyBorder="1" applyAlignment="1" applyProtection="1"/>
    <xf numFmtId="0" fontId="30" fillId="0" borderId="1" xfId="0" applyFont="1" applyFill="1" applyBorder="1" applyAlignment="1" applyProtection="1"/>
    <xf numFmtId="0" fontId="19" fillId="0" borderId="1" xfId="0" applyFont="1" applyFill="1" applyBorder="1" applyAlignment="1"/>
    <xf numFmtId="0" fontId="23" fillId="0" borderId="1" xfId="0" applyFont="1" applyFill="1" applyBorder="1" applyAlignment="1">
      <alignment horizontal="center" vertical="center"/>
    </xf>
    <xf numFmtId="0" fontId="23" fillId="0" borderId="1" xfId="0" applyFont="1" applyFill="1" applyBorder="1" applyAlignment="1"/>
    <xf numFmtId="0" fontId="23" fillId="0" borderId="1" xfId="0" applyFont="1" applyFill="1" applyBorder="1" applyAlignment="1">
      <alignment vertical="center"/>
    </xf>
    <xf numFmtId="31" fontId="4" fillId="0" borderId="1" xfId="0" applyNumberFormat="1" applyFont="1" applyFill="1" applyBorder="1" applyAlignment="1">
      <alignment horizontal="center" vertical="center"/>
    </xf>
    <xf numFmtId="58"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 fontId="4" fillId="0" borderId="1" xfId="0" applyNumberFormat="1" applyFont="1" applyFill="1" applyBorder="1" applyAlignment="1"/>
    <xf numFmtId="49" fontId="4" fillId="0" borderId="1" xfId="0" applyNumberFormat="1" applyFont="1" applyFill="1" applyBorder="1" applyAlignment="1">
      <alignment wrapText="1"/>
    </xf>
    <xf numFmtId="15" fontId="2" fillId="0" borderId="1" xfId="0" applyNumberFormat="1" applyFont="1" applyFill="1" applyBorder="1" applyAlignment="1"/>
    <xf numFmtId="58" fontId="10" fillId="0" borderId="1" xfId="0" applyNumberFormat="1" applyFont="1" applyFill="1" applyBorder="1" applyAlignment="1"/>
    <xf numFmtId="0" fontId="23" fillId="0" borderId="1" xfId="0" applyFont="1" applyFill="1" applyBorder="1" applyAlignment="1">
      <alignment wrapText="1"/>
    </xf>
    <xf numFmtId="0" fontId="12"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2" fillId="0" borderId="1" xfId="0" applyFont="1" applyFill="1" applyBorder="1" applyAlignment="1">
      <alignment horizontal="center" vertical="center"/>
    </xf>
    <xf numFmtId="15"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32" fillId="0" borderId="1" xfId="0" applyFont="1" applyFill="1" applyBorder="1" applyAlignment="1"/>
    <xf numFmtId="0" fontId="7"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17" fillId="0" borderId="1" xfId="0" applyFont="1" applyFill="1" applyBorder="1" applyAlignment="1"/>
    <xf numFmtId="31"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57" fontId="4" fillId="0" borderId="1" xfId="0" applyNumberFormat="1" applyFont="1" applyFill="1" applyBorder="1" applyAlignment="1">
      <alignment vertical="center" wrapText="1"/>
    </xf>
    <xf numFmtId="58" fontId="17" fillId="0" borderId="1" xfId="0" applyNumberFormat="1" applyFont="1" applyFill="1" applyBorder="1" applyAlignment="1">
      <alignment wrapText="1"/>
    </xf>
    <xf numFmtId="0" fontId="17" fillId="0" borderId="1" xfId="0" applyFont="1" applyFill="1" applyBorder="1" applyAlignment="1">
      <alignment horizontal="center"/>
    </xf>
    <xf numFmtId="57" fontId="2" fillId="0" borderId="1" xfId="0" applyNumberFormat="1" applyFont="1" applyFill="1" applyBorder="1" applyAlignment="1">
      <alignment horizontal="center" vertical="center" wrapText="1"/>
    </xf>
    <xf numFmtId="49" fontId="2" fillId="0" borderId="1" xfId="3" applyNumberFormat="1" applyFont="1" applyBorder="1" applyAlignment="1">
      <alignment horizontal="center" vertical="center" wrapText="1"/>
    </xf>
    <xf numFmtId="0" fontId="0" fillId="0" borderId="3" xfId="0" applyBorder="1" applyAlignment="1">
      <alignment horizontal="center" vertical="center" wrapText="1"/>
    </xf>
    <xf numFmtId="0" fontId="35" fillId="0" borderId="6" xfId="0" applyFont="1" applyFill="1" applyBorder="1" applyAlignment="1" applyProtection="1">
      <alignment horizontal="center" vertical="center" wrapText="1"/>
    </xf>
    <xf numFmtId="0" fontId="35" fillId="0" borderId="6" xfId="0" applyFont="1" applyFill="1" applyBorder="1" applyAlignment="1" applyProtection="1">
      <alignment horizontal="center" vertical="center"/>
    </xf>
    <xf numFmtId="0" fontId="36" fillId="0" borderId="6"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7" fillId="0" borderId="1" xfId="0" applyFont="1" applyFill="1" applyBorder="1" applyAlignment="1">
      <alignment horizontal="center" vertical="center" wrapText="1"/>
    </xf>
    <xf numFmtId="31" fontId="4" fillId="0" borderId="1" xfId="0" applyNumberFormat="1" applyFont="1" applyFill="1" applyBorder="1" applyAlignment="1"/>
    <xf numFmtId="0" fontId="17" fillId="0" borderId="6"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49" fontId="19" fillId="0" borderId="6" xfId="0" applyNumberFormat="1" applyFont="1" applyFill="1" applyBorder="1" applyAlignment="1" applyProtection="1">
      <alignment horizontal="center" vertical="center" wrapText="1"/>
    </xf>
    <xf numFmtId="16" fontId="36" fillId="0" borderId="6" xfId="0" applyNumberFormat="1" applyFont="1" applyFill="1" applyBorder="1" applyAlignment="1" applyProtection="1">
      <alignment horizontal="center" vertical="center"/>
    </xf>
    <xf numFmtId="0" fontId="17" fillId="0" borderId="6" xfId="0" applyFont="1" applyFill="1" applyBorder="1" applyAlignment="1" applyProtection="1">
      <alignment horizontal="center" vertical="center"/>
    </xf>
    <xf numFmtId="49" fontId="36" fillId="0" borderId="6" xfId="0" applyNumberFormat="1" applyFont="1" applyFill="1" applyBorder="1" applyAlignment="1" applyProtection="1">
      <alignment horizontal="center" vertical="center"/>
    </xf>
    <xf numFmtId="14" fontId="36" fillId="0" borderId="6" xfId="0" applyNumberFormat="1" applyFont="1" applyFill="1" applyBorder="1" applyAlignment="1" applyProtection="1">
      <alignment horizontal="center" vertical="center"/>
    </xf>
    <xf numFmtId="17" fontId="36" fillId="0" borderId="6"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58" fontId="3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58" fontId="7" fillId="0" borderId="1" xfId="0" applyNumberFormat="1" applyFont="1" applyFill="1" applyBorder="1" applyAlignment="1">
      <alignment horizontal="center" vertical="center" wrapText="1"/>
    </xf>
    <xf numFmtId="0" fontId="36" fillId="0" borderId="6" xfId="0" applyFont="1" applyFill="1" applyBorder="1" applyAlignment="1" applyProtection="1">
      <alignment vertical="center"/>
    </xf>
    <xf numFmtId="58" fontId="36" fillId="0" borderId="6" xfId="0" applyNumberFormat="1" applyFont="1" applyFill="1" applyBorder="1" applyAlignment="1" applyProtection="1">
      <alignment horizontal="center" vertical="center"/>
    </xf>
    <xf numFmtId="0" fontId="23" fillId="0" borderId="7"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7" xfId="0" applyFont="1" applyFill="1" applyBorder="1" applyAlignment="1">
      <alignment horizontal="center"/>
    </xf>
    <xf numFmtId="0" fontId="23" fillId="0" borderId="2" xfId="0" applyFont="1" applyFill="1" applyBorder="1" applyAlignment="1">
      <alignment horizontal="center"/>
    </xf>
    <xf numFmtId="0" fontId="23" fillId="0" borderId="8" xfId="0" applyFont="1" applyFill="1" applyBorder="1" applyAlignment="1"/>
    <xf numFmtId="0" fontId="35" fillId="0" borderId="6" xfId="0" applyFont="1" applyFill="1" applyBorder="1" applyAlignment="1" applyProtection="1">
      <alignment vertical="center"/>
    </xf>
    <xf numFmtId="0" fontId="19" fillId="0" borderId="2" xfId="0" applyFont="1" applyFill="1" applyBorder="1" applyAlignment="1">
      <alignment horizontal="center"/>
    </xf>
    <xf numFmtId="0" fontId="1" fillId="0" borderId="0"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9" fillId="0" borderId="9" xfId="0" applyFont="1" applyFill="1" applyBorder="1" applyAlignment="1">
      <alignment horizontal="center" vertical="center"/>
    </xf>
    <xf numFmtId="0" fontId="39" fillId="0" borderId="10" xfId="0" applyFont="1" applyFill="1" applyBorder="1" applyAlignment="1">
      <alignment horizontal="center" vertical="center"/>
    </xf>
    <xf numFmtId="0" fontId="4" fillId="0" borderId="5"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41" fillId="0" borderId="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42" fillId="0" borderId="1"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3" fillId="0" borderId="6" xfId="0" applyFont="1" applyFill="1" applyBorder="1" applyAlignment="1" applyProtection="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6"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39" fillId="0" borderId="8" xfId="0" applyFont="1" applyFill="1" applyBorder="1" applyAlignment="1">
      <alignment horizontal="center" vertical="center"/>
    </xf>
    <xf numFmtId="0" fontId="39" fillId="0" borderId="10"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43" fillId="0" borderId="14" xfId="0" applyFont="1" applyFill="1" applyBorder="1" applyAlignment="1" applyProtection="1">
      <alignment horizontal="center" vertical="center" wrapText="1"/>
    </xf>
    <xf numFmtId="0" fontId="43" fillId="0" borderId="15" xfId="0" applyFont="1" applyFill="1" applyBorder="1" applyAlignment="1" applyProtection="1">
      <alignment horizontal="center" vertical="center" wrapText="1"/>
    </xf>
    <xf numFmtId="0" fontId="44" fillId="0" borderId="15" xfId="0" applyFont="1" applyFill="1" applyBorder="1" applyAlignment="1" applyProtection="1">
      <alignment horizontal="center" vertical="center" wrapText="1"/>
    </xf>
    <xf numFmtId="0" fontId="44" fillId="0" borderId="14" xfId="0" applyFont="1" applyFill="1" applyBorder="1" applyAlignment="1" applyProtection="1">
      <alignment horizontal="center" vertical="center" wrapText="1"/>
    </xf>
    <xf numFmtId="0" fontId="6" fillId="0" borderId="12" xfId="0" applyFont="1" applyFill="1" applyBorder="1" applyAlignment="1">
      <alignment horizontal="center" vertical="center"/>
    </xf>
    <xf numFmtId="0" fontId="38" fillId="0"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4" fillId="0" borderId="16" xfId="0" applyFont="1" applyFill="1" applyBorder="1" applyAlignment="1" applyProtection="1">
      <alignment horizontal="center" vertical="center" wrapText="1"/>
    </xf>
    <xf numFmtId="0" fontId="44" fillId="2" borderId="1" xfId="0"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wrapText="1"/>
    </xf>
    <xf numFmtId="0" fontId="44" fillId="0" borderId="9" xfId="0" applyFont="1" applyFill="1" applyBorder="1" applyAlignment="1" applyProtection="1">
      <alignment horizontal="center" vertical="center" wrapText="1"/>
    </xf>
    <xf numFmtId="0" fontId="44" fillId="0" borderId="17" xfId="0" applyFont="1" applyFill="1" applyBorder="1" applyAlignment="1" applyProtection="1">
      <alignment horizontal="center" vertical="center" wrapText="1"/>
    </xf>
    <xf numFmtId="0" fontId="44" fillId="0" borderId="18" xfId="0" applyFont="1" applyFill="1" applyBorder="1" applyAlignment="1" applyProtection="1">
      <alignment horizontal="center" vertical="center" wrapText="1"/>
    </xf>
    <xf numFmtId="0" fontId="6" fillId="0" borderId="19" xfId="0" applyFont="1" applyFill="1" applyBorder="1" applyAlignment="1">
      <alignment horizontal="center" vertical="center"/>
    </xf>
    <xf numFmtId="0" fontId="6" fillId="0" borderId="19" xfId="0" applyFont="1" applyFill="1" applyBorder="1" applyAlignment="1">
      <alignment horizontal="center" vertical="center" wrapText="1"/>
    </xf>
    <xf numFmtId="0" fontId="45" fillId="0" borderId="2" xfId="0" applyFont="1" applyFill="1" applyBorder="1" applyAlignment="1">
      <alignment horizontal="center" vertical="center"/>
    </xf>
    <xf numFmtId="0" fontId="45" fillId="0" borderId="19" xfId="0" applyFont="1" applyFill="1" applyBorder="1" applyAlignment="1">
      <alignment horizontal="center" vertical="center"/>
    </xf>
    <xf numFmtId="0" fontId="45" fillId="0" borderId="1"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4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45" fillId="0" borderId="9" xfId="0" applyFont="1" applyFill="1" applyBorder="1" applyAlignment="1">
      <alignment horizontal="center" vertical="center"/>
    </xf>
    <xf numFmtId="0" fontId="0" fillId="0" borderId="9" xfId="0" applyBorder="1">
      <alignment vertical="center"/>
    </xf>
    <xf numFmtId="0" fontId="0" fillId="2" borderId="0" xfId="0" applyFill="1">
      <alignment vertical="center"/>
    </xf>
    <xf numFmtId="0" fontId="47" fillId="0" borderId="0" xfId="0" applyFont="1" applyAlignment="1">
      <alignment horizontal="center" vertical="center" wrapText="1"/>
    </xf>
    <xf numFmtId="0" fontId="0" fillId="0" borderId="0" xfId="0" applyAlignment="1">
      <alignment horizontal="center" vertical="center"/>
    </xf>
    <xf numFmtId="0" fontId="48" fillId="0" borderId="2" xfId="0" applyFont="1" applyFill="1" applyBorder="1" applyAlignment="1">
      <alignment horizontal="center" vertical="center" wrapText="1"/>
    </xf>
    <xf numFmtId="0" fontId="48" fillId="0" borderId="2" xfId="0" applyFont="1" applyBorder="1" applyAlignment="1">
      <alignment horizontal="center" vertical="center" wrapText="1"/>
    </xf>
    <xf numFmtId="0" fontId="49" fillId="0" borderId="2" xfId="0" applyFont="1" applyBorder="1" applyAlignment="1">
      <alignment horizontal="center" vertical="center" wrapText="1"/>
    </xf>
    <xf numFmtId="0" fontId="48" fillId="0" borderId="12" xfId="0" applyFont="1" applyBorder="1" applyAlignment="1">
      <alignment horizontal="center" vertical="center" wrapText="1"/>
    </xf>
    <xf numFmtId="0" fontId="0" fillId="0" borderId="22" xfId="0" applyBorder="1" applyAlignment="1">
      <alignment horizontal="center" vertical="center" wrapText="1"/>
    </xf>
    <xf numFmtId="0" fontId="48" fillId="3" borderId="2" xfId="0" applyFont="1" applyFill="1" applyBorder="1" applyAlignment="1">
      <alignment horizontal="center" vertical="center" wrapText="1"/>
    </xf>
    <xf numFmtId="0" fontId="50" fillId="0" borderId="2" xfId="0" applyFont="1" applyBorder="1" applyAlignment="1">
      <alignment horizontal="center" vertical="center" wrapText="1"/>
    </xf>
    <xf numFmtId="182" fontId="50" fillId="0" borderId="2" xfId="0" applyNumberFormat="1" applyFont="1" applyBorder="1" applyAlignment="1">
      <alignment horizontal="center" vertical="center" wrapText="1"/>
    </xf>
    <xf numFmtId="0" fontId="0" fillId="0" borderId="23" xfId="0"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48" fillId="0" borderId="20" xfId="0" applyFont="1" applyBorder="1" applyAlignment="1">
      <alignment horizontal="center" vertical="center" wrapText="1"/>
    </xf>
    <xf numFmtId="0" fontId="6" fillId="0" borderId="1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6" fillId="0" borderId="1" xfId="0" applyFont="1" applyFill="1" applyBorder="1" applyAlignment="1"/>
    <xf numFmtId="0" fontId="41"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41" fillId="0" borderId="15"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26" xfId="0" applyFont="1" applyFill="1" applyBorder="1" applyAlignment="1">
      <alignment horizontal="center" vertical="center" wrapText="1"/>
    </xf>
    <xf numFmtId="0" fontId="6" fillId="0" borderId="25" xfId="0" applyFont="1" applyFill="1" applyBorder="1" applyAlignment="1">
      <alignment horizontal="left" vertical="center" wrapText="1"/>
    </xf>
    <xf numFmtId="0" fontId="49" fillId="0" borderId="7" xfId="0" applyFont="1" applyBorder="1" applyAlignment="1">
      <alignment horizontal="center" vertical="center" wrapText="1"/>
    </xf>
    <xf numFmtId="0" fontId="48" fillId="0" borderId="27" xfId="0" applyFont="1" applyBorder="1" applyAlignment="1">
      <alignment horizontal="center" vertical="center" wrapText="1"/>
    </xf>
    <xf numFmtId="0" fontId="50" fillId="0" borderId="2" xfId="0" applyFont="1" applyBorder="1" applyAlignment="1">
      <alignment horizontal="center" vertical="center"/>
    </xf>
    <xf numFmtId="0" fontId="6" fillId="0" borderId="0" xfId="0" applyFont="1" applyFill="1" applyBorder="1" applyAlignment="1">
      <alignment horizontal="left" vertical="center" wrapText="1"/>
    </xf>
    <xf numFmtId="0" fontId="7"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7" fillId="0" borderId="29" xfId="0" applyFont="1" applyFill="1" applyBorder="1" applyAlignment="1">
      <alignment horizontal="center" vertical="center" wrapText="1"/>
    </xf>
    <xf numFmtId="0" fontId="6" fillId="0" borderId="29" xfId="0" applyFont="1" applyFill="1" applyBorder="1" applyAlignment="1">
      <alignment horizontal="left" vertical="center" wrapText="1"/>
    </xf>
    <xf numFmtId="0" fontId="6" fillId="0" borderId="29" xfId="0" applyFont="1" applyFill="1" applyBorder="1" applyAlignment="1">
      <alignment horizontal="center" vertical="center" wrapText="1"/>
    </xf>
    <xf numFmtId="1" fontId="21" fillId="0" borderId="2" xfId="0" applyNumberFormat="1" applyFont="1" applyFill="1" applyBorder="1" applyAlignment="1" applyProtection="1"/>
    <xf numFmtId="0" fontId="37" fillId="0" borderId="3" xfId="0" applyFont="1" applyFill="1" applyBorder="1" applyAlignment="1">
      <alignment horizontal="center" vertical="center" wrapText="1"/>
    </xf>
    <xf numFmtId="1" fontId="21" fillId="0" borderId="19" xfId="0" applyNumberFormat="1" applyFont="1" applyFill="1" applyBorder="1" applyAlignment="1" applyProtection="1">
      <alignment horizontal="center" vertical="center"/>
    </xf>
    <xf numFmtId="1" fontId="24" fillId="0" borderId="2" xfId="0" applyNumberFormat="1" applyFont="1" applyFill="1" applyBorder="1" applyAlignment="1" applyProtection="1">
      <alignment horizontal="center" vertical="center"/>
    </xf>
    <xf numFmtId="1" fontId="24" fillId="0" borderId="7" xfId="0" applyNumberFormat="1" applyFont="1" applyFill="1" applyBorder="1" applyAlignment="1" applyProtection="1">
      <alignment horizontal="center" vertical="center"/>
    </xf>
    <xf numFmtId="1" fontId="21" fillId="0" borderId="2" xfId="0" applyNumberFormat="1" applyFont="1" applyFill="1" applyBorder="1" applyAlignment="1" applyProtection="1">
      <alignment horizontal="center" vertical="center"/>
    </xf>
    <xf numFmtId="1" fontId="22" fillId="0" borderId="2" xfId="0" applyNumberFormat="1" applyFont="1" applyFill="1" applyBorder="1" applyAlignment="1" applyProtection="1"/>
    <xf numFmtId="183" fontId="21" fillId="0" borderId="0" xfId="0" applyNumberFormat="1" applyFont="1" applyFill="1" applyAlignment="1"/>
    <xf numFmtId="183" fontId="21" fillId="0" borderId="2" xfId="0" applyNumberFormat="1" applyFont="1" applyFill="1" applyBorder="1" applyAlignment="1" applyProtection="1"/>
    <xf numFmtId="1" fontId="21" fillId="0" borderId="30" xfId="0" applyNumberFormat="1" applyFont="1" applyFill="1" applyBorder="1" applyAlignment="1" applyProtection="1">
      <alignment horizontal="center" vertical="center"/>
    </xf>
    <xf numFmtId="1" fontId="24" fillId="0" borderId="31" xfId="0" applyNumberFormat="1" applyFont="1" applyFill="1" applyBorder="1" applyAlignment="1" applyProtection="1">
      <alignment horizontal="center" vertical="center"/>
    </xf>
    <xf numFmtId="1" fontId="21" fillId="0" borderId="32" xfId="0" applyNumberFormat="1" applyFont="1" applyFill="1" applyBorder="1" applyAlignment="1" applyProtection="1">
      <alignment horizontal="center" vertical="center"/>
    </xf>
    <xf numFmtId="183" fontId="21" fillId="0" borderId="32" xfId="0" applyNumberFormat="1" applyFont="1" applyFill="1" applyBorder="1" applyAlignment="1" applyProtection="1"/>
    <xf numFmtId="1" fontId="21" fillId="0" borderId="32" xfId="0" applyNumberFormat="1" applyFont="1" applyFill="1" applyBorder="1" applyAlignment="1" applyProtection="1"/>
    <xf numFmtId="183" fontId="21" fillId="0" borderId="12" xfId="0" applyNumberFormat="1" applyFont="1" applyFill="1" applyBorder="1" applyAlignment="1" applyProtection="1"/>
    <xf numFmtId="1" fontId="21" fillId="0" borderId="12" xfId="0" applyNumberFormat="1" applyFont="1" applyFill="1" applyBorder="1" applyAlignment="1" applyProtection="1"/>
    <xf numFmtId="1" fontId="21" fillId="0" borderId="19" xfId="0" applyNumberFormat="1" applyFont="1" applyFill="1" applyBorder="1" applyAlignment="1" applyProtection="1"/>
    <xf numFmtId="0" fontId="21" fillId="0" borderId="2" xfId="0" applyFont="1" applyFill="1" applyBorder="1" applyAlignment="1" applyProtection="1"/>
    <xf numFmtId="0" fontId="51" fillId="0" borderId="2" xfId="0" applyFont="1" applyFill="1" applyBorder="1" applyAlignment="1">
      <alignment vertical="center"/>
    </xf>
    <xf numFmtId="0" fontId="51" fillId="0" borderId="32" xfId="0" applyFont="1" applyFill="1" applyBorder="1" applyAlignment="1">
      <alignment vertical="center"/>
    </xf>
    <xf numFmtId="0" fontId="51" fillId="0" borderId="32" xfId="0" applyFont="1" applyFill="1" applyBorder="1" applyAlignment="1">
      <alignment horizontal="right" vertical="center"/>
    </xf>
    <xf numFmtId="0" fontId="52" fillId="0" borderId="2" xfId="0" applyFont="1" applyFill="1" applyBorder="1" applyAlignment="1">
      <alignment horizontal="left" vertical="center"/>
    </xf>
    <xf numFmtId="0" fontId="51" fillId="0" borderId="12" xfId="0" applyFont="1" applyFill="1" applyBorder="1" applyAlignment="1">
      <alignment vertical="center"/>
    </xf>
    <xf numFmtId="0" fontId="19" fillId="0" borderId="2" xfId="0" applyFont="1" applyFill="1" applyBorder="1" applyAlignment="1">
      <alignment horizontal="left" vertical="center" wrapText="1"/>
    </xf>
    <xf numFmtId="0" fontId="24" fillId="0" borderId="2" xfId="0" applyFont="1" applyFill="1" applyBorder="1" applyAlignment="1">
      <alignment vertical="center"/>
    </xf>
    <xf numFmtId="0" fontId="24" fillId="0" borderId="19" xfId="0" applyFont="1" applyFill="1" applyBorder="1" applyAlignment="1">
      <alignment vertical="center"/>
    </xf>
    <xf numFmtId="0" fontId="53" fillId="0" borderId="2" xfId="0" applyFont="1" applyFill="1" applyBorder="1" applyAlignment="1">
      <alignment vertical="center"/>
    </xf>
    <xf numFmtId="0" fontId="19" fillId="0" borderId="7" xfId="0" applyFont="1" applyFill="1" applyBorder="1" applyAlignment="1">
      <alignment horizontal="left" vertical="center" wrapText="1"/>
    </xf>
    <xf numFmtId="0" fontId="41" fillId="0" borderId="29" xfId="0" applyFont="1" applyFill="1" applyBorder="1" applyAlignment="1">
      <alignment horizontal="center" vertical="center" wrapText="1"/>
    </xf>
    <xf numFmtId="0" fontId="21" fillId="0" borderId="32" xfId="0" applyFont="1" applyFill="1" applyBorder="1" applyAlignment="1" applyProtection="1"/>
    <xf numFmtId="2" fontId="21" fillId="0" borderId="32" xfId="0" applyNumberFormat="1" applyFont="1" applyFill="1" applyBorder="1" applyAlignment="1" applyProtection="1"/>
    <xf numFmtId="1" fontId="21" fillId="0" borderId="7" xfId="0" applyNumberFormat="1" applyFont="1" applyFill="1" applyBorder="1" applyAlignment="1" applyProtection="1"/>
    <xf numFmtId="184" fontId="21" fillId="0" borderId="2" xfId="0" applyNumberFormat="1" applyFont="1" applyFill="1" applyBorder="1" applyAlignment="1" applyProtection="1"/>
    <xf numFmtId="0" fontId="51" fillId="0" borderId="32" xfId="0" applyFont="1" applyFill="1" applyBorder="1" applyAlignment="1">
      <alignment horizontal="center" vertical="center" wrapText="1"/>
    </xf>
    <xf numFmtId="0" fontId="46" fillId="0" borderId="2" xfId="0" applyFont="1" applyFill="1" applyBorder="1" applyAlignment="1">
      <alignment vertical="center"/>
    </xf>
    <xf numFmtId="0" fontId="51" fillId="0" borderId="32" xfId="0" applyFont="1" applyFill="1" applyBorder="1" applyAlignment="1">
      <alignment horizontal="center" vertical="center"/>
    </xf>
    <xf numFmtId="0" fontId="51" fillId="0" borderId="2" xfId="0" applyFont="1" applyFill="1" applyBorder="1" applyAlignment="1">
      <alignment vertical="center" wrapText="1"/>
    </xf>
    <xf numFmtId="0" fontId="51" fillId="0" borderId="0" xfId="0" applyFont="1" applyFill="1" applyBorder="1" applyAlignment="1">
      <alignment vertical="center"/>
    </xf>
    <xf numFmtId="0" fontId="6" fillId="0" borderId="5" xfId="0" applyFont="1" applyFill="1" applyBorder="1" applyAlignment="1">
      <alignment horizontal="left" vertical="center" wrapText="1"/>
    </xf>
    <xf numFmtId="0" fontId="54" fillId="0" borderId="5" xfId="0" applyFont="1" applyFill="1" applyBorder="1" applyAlignment="1">
      <alignment horizontal="center" vertical="center" wrapText="1"/>
    </xf>
    <xf numFmtId="2" fontId="21" fillId="0" borderId="2" xfId="0" applyNumberFormat="1" applyFont="1" applyFill="1" applyBorder="1" applyAlignment="1" applyProtection="1"/>
    <xf numFmtId="1" fontId="21" fillId="0" borderId="2" xfId="0" applyNumberFormat="1" applyFont="1" applyFill="1" applyBorder="1" applyAlignment="1" applyProtection="1">
      <alignment wrapText="1"/>
    </xf>
    <xf numFmtId="184" fontId="21" fillId="0" borderId="32" xfId="0" applyNumberFormat="1" applyFont="1" applyFill="1" applyBorder="1" applyAlignment="1" applyProtection="1"/>
    <xf numFmtId="2" fontId="21" fillId="0" borderId="2" xfId="0" applyNumberFormat="1" applyFont="1" applyFill="1" applyBorder="1" applyAlignment="1" applyProtection="1">
      <alignment vertical="top" wrapText="1"/>
    </xf>
    <xf numFmtId="1" fontId="21" fillId="0" borderId="2" xfId="0" applyNumberFormat="1" applyFont="1" applyFill="1" applyBorder="1" applyAlignment="1" applyProtection="1">
      <alignment vertical="top"/>
    </xf>
    <xf numFmtId="184" fontId="21" fillId="0" borderId="2" xfId="0" applyNumberFormat="1" applyFont="1" applyFill="1" applyBorder="1" applyAlignment="1" applyProtection="1">
      <alignment vertical="top" wrapText="1"/>
    </xf>
    <xf numFmtId="1" fontId="21" fillId="0" borderId="2" xfId="0" applyNumberFormat="1" applyFont="1" applyFill="1" applyBorder="1" applyAlignment="1" applyProtection="1">
      <alignment vertical="top" wrapText="1"/>
    </xf>
    <xf numFmtId="2" fontId="21" fillId="0" borderId="2" xfId="0" applyNumberFormat="1" applyFont="1" applyFill="1" applyBorder="1" applyAlignment="1" applyProtection="1">
      <alignment wrapText="1"/>
    </xf>
    <xf numFmtId="184" fontId="21" fillId="0" borderId="2" xfId="0" applyNumberFormat="1" applyFont="1" applyFill="1" applyBorder="1" applyAlignment="1" applyProtection="1">
      <alignment wrapText="1"/>
    </xf>
    <xf numFmtId="0" fontId="55" fillId="0" borderId="2" xfId="0" applyFont="1" applyFill="1" applyBorder="1" applyAlignment="1" applyProtection="1"/>
    <xf numFmtId="1" fontId="21" fillId="0" borderId="0" xfId="0" applyNumberFormat="1" applyFont="1" applyFill="1" applyAlignment="1"/>
    <xf numFmtId="0" fontId="51" fillId="0" borderId="2" xfId="0" applyFont="1" applyFill="1" applyBorder="1" applyAlignment="1">
      <alignment horizontal="right" vertical="center"/>
    </xf>
    <xf numFmtId="0" fontId="51" fillId="0" borderId="12" xfId="0" applyFont="1" applyFill="1" applyBorder="1" applyAlignment="1">
      <alignment horizontal="right" vertical="center"/>
    </xf>
    <xf numFmtId="0" fontId="11" fillId="0" borderId="12" xfId="0" applyFont="1" applyFill="1" applyBorder="1" applyAlignment="1">
      <alignment vertical="center"/>
    </xf>
    <xf numFmtId="0" fontId="56" fillId="0" borderId="2" xfId="0" applyFont="1" applyFill="1" applyBorder="1" applyAlignment="1">
      <alignment horizontal="left" vertical="center" wrapText="1"/>
    </xf>
    <xf numFmtId="2" fontId="21" fillId="0" borderId="19" xfId="0" applyNumberFormat="1" applyFont="1" applyFill="1" applyBorder="1" applyAlignment="1" applyProtection="1"/>
    <xf numFmtId="2" fontId="21" fillId="0" borderId="30" xfId="0" applyNumberFormat="1" applyFont="1" applyFill="1" applyBorder="1" applyAlignment="1" applyProtection="1"/>
    <xf numFmtId="0" fontId="21" fillId="0" borderId="0" xfId="0" applyFont="1" applyFill="1" applyAlignment="1">
      <alignment horizontal="left"/>
    </xf>
    <xf numFmtId="0" fontId="42" fillId="0" borderId="2" xfId="0" applyFont="1" applyFill="1" applyBorder="1" applyAlignment="1" applyProtection="1">
      <alignment horizontal="center" vertical="center" wrapText="1"/>
    </xf>
    <xf numFmtId="49" fontId="42" fillId="0" borderId="33" xfId="0" applyNumberFormat="1" applyFont="1" applyFill="1" applyBorder="1" applyAlignment="1">
      <alignment horizontal="center" vertical="center" wrapText="1"/>
    </xf>
    <xf numFmtId="0" fontId="42" fillId="0" borderId="33" xfId="0" applyFont="1" applyFill="1" applyBorder="1" applyAlignment="1">
      <alignment horizontal="center" vertical="center" wrapText="1"/>
    </xf>
    <xf numFmtId="185" fontId="42" fillId="0" borderId="33" xfId="0" applyNumberFormat="1" applyFont="1" applyFill="1" applyBorder="1" applyAlignment="1">
      <alignment horizontal="center" vertical="center" wrapText="1"/>
    </xf>
    <xf numFmtId="0" fontId="42" fillId="0" borderId="2" xfId="0" applyFont="1" applyFill="1" applyBorder="1" applyAlignment="1" applyProtection="1">
      <alignment vertical="center" wrapText="1"/>
    </xf>
    <xf numFmtId="0" fontId="57" fillId="0" borderId="2" xfId="0" applyFont="1" applyFill="1" applyBorder="1" applyAlignment="1" applyProtection="1">
      <alignment horizontal="center" vertical="center" wrapText="1"/>
    </xf>
    <xf numFmtId="0" fontId="42" fillId="0" borderId="33" xfId="0" applyFont="1" applyFill="1" applyBorder="1" applyAlignment="1">
      <alignment horizontal="left" vertical="center" wrapText="1"/>
    </xf>
    <xf numFmtId="0" fontId="42" fillId="0" borderId="19"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42" fillId="0" borderId="2" xfId="0" applyFont="1" applyFill="1" applyBorder="1" applyAlignment="1">
      <alignment horizontal="left" vertical="center" wrapText="1"/>
    </xf>
    <xf numFmtId="0" fontId="42" fillId="0" borderId="34" xfId="0" applyFont="1" applyFill="1" applyBorder="1" applyAlignment="1">
      <alignment horizontal="center" vertical="center" wrapText="1"/>
    </xf>
    <xf numFmtId="0" fontId="42" fillId="0" borderId="32" xfId="0" applyFont="1" applyFill="1" applyBorder="1" applyAlignment="1">
      <alignment horizontal="center" vertical="center" wrapText="1"/>
    </xf>
    <xf numFmtId="0" fontId="6" fillId="0" borderId="1" xfId="49" applyFont="1" applyFill="1" applyBorder="1" applyAlignment="1">
      <alignment horizontal="center" vertical="center" wrapText="1"/>
    </xf>
    <xf numFmtId="186" fontId="7" fillId="0" borderId="1" xfId="0" applyNumberFormat="1" applyFont="1" applyFill="1" applyBorder="1" applyAlignment="1">
      <alignment horizontal="center" vertical="center" wrapText="1"/>
    </xf>
    <xf numFmtId="187" fontId="6" fillId="0" borderId="1" xfId="0" applyNumberFormat="1" applyFont="1" applyFill="1" applyBorder="1" applyAlignment="1">
      <alignment horizontal="center" vertical="center" wrapText="1"/>
    </xf>
    <xf numFmtId="0" fontId="54" fillId="0" borderId="1" xfId="0" applyFont="1" applyFill="1" applyBorder="1" applyAlignment="1">
      <alignment horizontal="center" vertical="center" wrapText="1"/>
    </xf>
    <xf numFmtId="187" fontId="7" fillId="0" borderId="11"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2" borderId="4" xfId="0" applyFill="1" applyBorder="1" applyAlignment="1">
      <alignment horizontal="center" vertical="center" wrapText="1"/>
    </xf>
    <xf numFmtId="186" fontId="7" fillId="2" borderId="1"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37" fillId="0" borderId="11"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0" fontId="54" fillId="0" borderId="11" xfId="0" applyFont="1" applyFill="1" applyBorder="1" applyAlignment="1">
      <alignment horizontal="center" vertical="center" wrapText="1"/>
    </xf>
    <xf numFmtId="0" fontId="58" fillId="0" borderId="33" xfId="0" applyFont="1" applyFill="1" applyBorder="1" applyAlignment="1">
      <alignment horizontal="center" vertical="center" wrapText="1"/>
    </xf>
    <xf numFmtId="0" fontId="19" fillId="0" borderId="33" xfId="0" applyFont="1" applyFill="1" applyBorder="1" applyAlignment="1">
      <alignment horizontal="left" vertical="center" wrapText="1"/>
    </xf>
    <xf numFmtId="0" fontId="6" fillId="0" borderId="26" xfId="0" applyFont="1" applyFill="1" applyBorder="1" applyAlignment="1">
      <alignment horizontal="center" vertical="center" wrapText="1"/>
    </xf>
    <xf numFmtId="187" fontId="6" fillId="0" borderId="1" xfId="0" applyNumberFormat="1" applyFont="1" applyFill="1" applyBorder="1" applyAlignment="1">
      <alignment horizontal="left" vertical="center" wrapText="1"/>
    </xf>
    <xf numFmtId="0" fontId="59" fillId="0" borderId="1" xfId="0" applyFont="1" applyFill="1" applyBorder="1" applyAlignment="1">
      <alignment horizontal="center" vertical="center" wrapText="1"/>
    </xf>
    <xf numFmtId="0" fontId="59" fillId="0" borderId="26" xfId="0" applyFont="1" applyFill="1" applyBorder="1" applyAlignment="1">
      <alignment horizontal="center" vertical="center" wrapText="1"/>
    </xf>
    <xf numFmtId="187" fontId="41" fillId="0" borderId="11" xfId="0" applyNumberFormat="1" applyFont="1" applyFill="1" applyBorder="1" applyAlignment="1">
      <alignment horizontal="center" vertical="center" wrapText="1"/>
    </xf>
    <xf numFmtId="187" fontId="41" fillId="0" borderId="15" xfId="0" applyNumberFormat="1" applyFont="1" applyFill="1" applyBorder="1" applyAlignment="1">
      <alignment horizontal="center" vertical="center" wrapText="1"/>
    </xf>
    <xf numFmtId="187" fontId="41" fillId="0" borderId="1" xfId="0" applyNumberFormat="1" applyFont="1" applyFill="1" applyBorder="1" applyAlignment="1">
      <alignment horizontal="center" vertical="center" wrapText="1"/>
    </xf>
    <xf numFmtId="0" fontId="41" fillId="2" borderId="11" xfId="0" applyFont="1" applyFill="1" applyBorder="1" applyAlignment="1">
      <alignment horizontal="center" vertical="center" wrapText="1"/>
    </xf>
    <xf numFmtId="0" fontId="41" fillId="2" borderId="15"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54" fillId="0" borderId="13"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60" fillId="0" borderId="15"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187" fontId="7" fillId="0" borderId="1" xfId="0" applyNumberFormat="1" applyFont="1" applyFill="1" applyBorder="1" applyAlignment="1">
      <alignment horizontal="center" vertical="center" wrapText="1"/>
    </xf>
    <xf numFmtId="187" fontId="7" fillId="0" borderId="28" xfId="0" applyNumberFormat="1" applyFont="1" applyFill="1" applyBorder="1" applyAlignment="1">
      <alignment horizontal="center" vertical="center" wrapText="1"/>
    </xf>
    <xf numFmtId="0" fontId="42" fillId="2" borderId="9" xfId="0" applyFont="1" applyFill="1" applyBorder="1" applyAlignment="1">
      <alignment horizontal="center" vertical="center" wrapText="1"/>
    </xf>
    <xf numFmtId="187" fontId="42" fillId="0" borderId="1" xfId="0" applyNumberFormat="1" applyFont="1" applyFill="1" applyBorder="1" applyAlignment="1">
      <alignment horizontal="center" vertical="center" wrapText="1"/>
    </xf>
    <xf numFmtId="187" fontId="7"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187" fontId="42" fillId="2" borderId="1" xfId="0" applyNumberFormat="1" applyFont="1" applyFill="1" applyBorder="1" applyAlignment="1">
      <alignment horizontal="center" vertical="center" wrapText="1"/>
    </xf>
    <xf numFmtId="185" fontId="6"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6" fillId="3" borderId="1" xfId="0" applyFont="1" applyFill="1" applyBorder="1" applyAlignment="1">
      <alignment horizontal="center" vertical="center" wrapText="1"/>
    </xf>
    <xf numFmtId="0" fontId="6" fillId="0" borderId="33"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7" fillId="0" borderId="33" xfId="0" applyFont="1" applyFill="1" applyBorder="1" applyAlignment="1">
      <alignment horizontal="center" vertical="center" wrapText="1"/>
    </xf>
    <xf numFmtId="0" fontId="54" fillId="0" borderId="33" xfId="0" applyFont="1" applyFill="1" applyBorder="1" applyAlignment="1">
      <alignment horizontal="center" vertical="center" wrapText="1"/>
    </xf>
    <xf numFmtId="49" fontId="54" fillId="0" borderId="33" xfId="0" applyNumberFormat="1"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54" fillId="0" borderId="1" xfId="0" applyNumberFormat="1" applyFont="1" applyFill="1" applyBorder="1" applyAlignment="1">
      <alignment horizontal="center" vertical="center" wrapText="1"/>
    </xf>
    <xf numFmtId="0" fontId="61" fillId="0" borderId="1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34" fillId="0" borderId="26" xfId="0" applyFont="1" applyFill="1" applyBorder="1" applyAlignment="1">
      <alignment horizontal="center" vertical="center" wrapText="1"/>
    </xf>
    <xf numFmtId="0" fontId="34" fillId="0" borderId="3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54" fillId="0" borderId="19"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4" fillId="0" borderId="2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54" fillId="0" borderId="28"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54" fillId="0" borderId="9"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4" xfId="0" applyFont="1" applyFill="1" applyBorder="1" applyAlignment="1">
      <alignment horizontal="center" vertical="center" wrapText="1"/>
    </xf>
    <xf numFmtId="182" fontId="6" fillId="0" borderId="5" xfId="0" applyNumberFormat="1" applyFont="1" applyFill="1" applyBorder="1" applyAlignment="1">
      <alignment horizontal="center" vertical="center" wrapText="1"/>
    </xf>
    <xf numFmtId="187" fontId="6" fillId="3" borderId="1" xfId="0" applyNumberFormat="1" applyFont="1" applyFill="1" applyBorder="1" applyAlignment="1">
      <alignment horizontal="center" vertical="center" wrapText="1"/>
    </xf>
    <xf numFmtId="0" fontId="62" fillId="3" borderId="1" xfId="0" applyFont="1" applyFill="1" applyBorder="1" applyAlignment="1">
      <alignment horizontal="center" vertical="center" wrapText="1"/>
    </xf>
    <xf numFmtId="187" fontId="4" fillId="0" borderId="1" xfId="0" applyNumberFormat="1" applyFont="1" applyFill="1" applyBorder="1" applyAlignment="1">
      <alignment horizontal="center" vertical="center" wrapText="1"/>
    </xf>
    <xf numFmtId="0" fontId="6" fillId="0" borderId="32" xfId="0" applyFont="1" applyFill="1" applyBorder="1" applyAlignment="1">
      <alignment horizontal="center" vertical="center" wrapText="1"/>
    </xf>
    <xf numFmtId="188" fontId="6" fillId="0" borderId="1"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xf>
    <xf numFmtId="0" fontId="0" fillId="0" borderId="35" xfId="0" applyBorder="1">
      <alignment vertical="center"/>
    </xf>
    <xf numFmtId="0" fontId="34" fillId="0" borderId="2"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5" borderId="0" xfId="0" applyFill="1">
      <alignment vertical="center"/>
    </xf>
    <xf numFmtId="0" fontId="39" fillId="0" borderId="1"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11" fontId="46" fillId="0" borderId="1" xfId="0" applyNumberFormat="1" applyFont="1" applyFill="1" applyBorder="1" applyAlignment="1">
      <alignment horizontal="center" vertical="center"/>
    </xf>
    <xf numFmtId="0" fontId="43" fillId="2"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63" fillId="3" borderId="1" xfId="0" applyFont="1" applyFill="1" applyBorder="1" applyAlignment="1"/>
    <xf numFmtId="0" fontId="7" fillId="5"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63" fillId="0" borderId="1" xfId="0" applyFont="1" applyFill="1" applyBorder="1" applyAlignment="1"/>
    <xf numFmtId="0" fontId="37" fillId="2" borderId="1" xfId="0" applyFont="1" applyFill="1" applyBorder="1" applyAlignment="1">
      <alignment horizontal="center" vertical="center" wrapText="1"/>
    </xf>
    <xf numFmtId="185" fontId="7"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19" fillId="3" borderId="1" xfId="0" applyFont="1" applyFill="1" applyBorder="1" applyAlignment="1"/>
    <xf numFmtId="0" fontId="2" fillId="3" borderId="1" xfId="0" applyFont="1" applyFill="1" applyBorder="1" applyAlignment="1"/>
    <xf numFmtId="0" fontId="2" fillId="0" borderId="1" xfId="0" applyFont="1" applyFill="1" applyBorder="1" applyAlignment="1"/>
    <xf numFmtId="0" fontId="64" fillId="0" borderId="1" xfId="0" applyFont="1" applyBorder="1" applyAlignment="1">
      <alignment horizontal="center" vertical="center" wrapText="1"/>
    </xf>
    <xf numFmtId="0" fontId="65" fillId="0" borderId="1" xfId="0" applyFont="1" applyFill="1" applyBorder="1" applyAlignment="1">
      <alignment horizontal="center" vertical="center"/>
    </xf>
    <xf numFmtId="0" fontId="66" fillId="0" borderId="1" xfId="0" applyFont="1" applyFill="1" applyBorder="1" applyAlignment="1">
      <alignment horizontal="center"/>
    </xf>
    <xf numFmtId="0" fontId="67" fillId="0" borderId="1" xfId="0" applyFont="1" applyFill="1" applyBorder="1" applyAlignment="1">
      <alignment horizontal="center"/>
    </xf>
    <xf numFmtId="0" fontId="68" fillId="0" borderId="1" xfId="0" applyFont="1" applyFill="1" applyBorder="1" applyAlignment="1">
      <alignment horizontal="center" vertical="center"/>
    </xf>
    <xf numFmtId="0" fontId="69" fillId="0" borderId="1" xfId="0" applyFont="1" applyFill="1" applyBorder="1" applyAlignment="1">
      <alignment horizontal="right" vertical="center"/>
    </xf>
    <xf numFmtId="0" fontId="19" fillId="0" borderId="1" xfId="0" applyFont="1" applyFill="1" applyBorder="1" applyAlignment="1">
      <alignment horizontal="right" vertical="center"/>
    </xf>
    <xf numFmtId="0" fontId="7" fillId="0" borderId="4"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9" fillId="0" borderId="11" xfId="0" applyFont="1" applyFill="1" applyBorder="1" applyAlignment="1">
      <alignment horizontal="right" vertical="center"/>
    </xf>
    <xf numFmtId="0" fontId="67" fillId="0" borderId="1" xfId="0" applyFont="1" applyFill="1" applyBorder="1" applyAlignment="1">
      <alignment horizontal="center" wrapText="1"/>
    </xf>
    <xf numFmtId="0" fontId="4" fillId="0" borderId="0" xfId="0" applyFont="1" applyFill="1" applyBorder="1" applyAlignment="1">
      <alignment horizontal="center" vertical="center"/>
    </xf>
    <xf numFmtId="0" fontId="37" fillId="0" borderId="2" xfId="0" applyFont="1" applyFill="1" applyBorder="1" applyAlignment="1">
      <alignment horizontal="center" vertical="center" wrapText="1"/>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30" xfId="0" applyFont="1" applyFill="1" applyBorder="1" applyAlignment="1">
      <alignment vertical="center"/>
    </xf>
    <xf numFmtId="0" fontId="70" fillId="0" borderId="7" xfId="0" applyFont="1" applyFill="1" applyBorder="1" applyAlignment="1">
      <alignment vertical="center"/>
    </xf>
    <xf numFmtId="0" fontId="70" fillId="0" borderId="2" xfId="0" applyFont="1" applyFill="1" applyBorder="1" applyAlignment="1">
      <alignment vertical="center"/>
    </xf>
    <xf numFmtId="0" fontId="70" fillId="0" borderId="19" xfId="0" applyFont="1" applyFill="1" applyBorder="1" applyAlignment="1">
      <alignment vertical="center"/>
    </xf>
    <xf numFmtId="0" fontId="37" fillId="0" borderId="2"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71" fillId="0" borderId="1" xfId="0" applyFont="1" applyFill="1" applyBorder="1" applyAlignment="1">
      <alignment horizontal="center" vertical="center" wrapText="1"/>
    </xf>
    <xf numFmtId="0" fontId="37" fillId="0" borderId="33" xfId="0" applyFont="1" applyFill="1" applyBorder="1" applyAlignment="1" applyProtection="1">
      <alignment horizontal="center" vertical="center" wrapText="1"/>
    </xf>
    <xf numFmtId="0" fontId="4" fillId="0" borderId="11" xfId="0" applyFont="1" applyFill="1" applyBorder="1" applyAlignment="1"/>
    <xf numFmtId="0" fontId="37" fillId="0" borderId="19" xfId="0" applyFont="1" applyFill="1" applyBorder="1" applyAlignment="1" applyProtection="1">
      <alignment horizontal="center" vertical="center" wrapText="1"/>
    </xf>
    <xf numFmtId="0" fontId="4" fillId="0" borderId="0" xfId="0" applyFont="1" applyFill="1" applyBorder="1" applyAlignment="1"/>
    <xf numFmtId="0" fontId="4" fillId="0" borderId="15" xfId="0" applyFont="1" applyFill="1" applyBorder="1" applyAlignment="1"/>
    <xf numFmtId="0" fontId="42" fillId="0" borderId="32" xfId="0" applyFont="1" applyFill="1" applyBorder="1" applyAlignment="1" applyProtection="1">
      <alignment horizontal="center" vertical="center" wrapText="1"/>
    </xf>
    <xf numFmtId="0" fontId="42" fillId="0" borderId="2" xfId="0" applyFont="1" applyFill="1" applyBorder="1" applyAlignment="1" applyProtection="1">
      <alignment horizontal="left" vertical="center" wrapText="1"/>
    </xf>
    <xf numFmtId="0" fontId="70" fillId="0" borderId="27" xfId="0" applyFont="1" applyFill="1" applyBorder="1" applyAlignment="1">
      <alignment vertical="center"/>
    </xf>
    <xf numFmtId="0" fontId="70" fillId="0" borderId="12" xfId="0" applyFont="1" applyFill="1" applyBorder="1" applyAlignment="1">
      <alignment vertical="center"/>
    </xf>
    <xf numFmtId="0" fontId="70" fillId="0" borderId="20" xfId="0" applyFont="1" applyFill="1" applyBorder="1" applyAlignment="1">
      <alignment vertical="center"/>
    </xf>
    <xf numFmtId="0" fontId="10" fillId="0" borderId="0" xfId="0" applyFont="1" applyFill="1" applyAlignment="1">
      <alignment horizontal="center" vertical="center"/>
    </xf>
    <xf numFmtId="0" fontId="37" fillId="0" borderId="32" xfId="0" applyFont="1" applyFill="1" applyBorder="1" applyAlignment="1" applyProtection="1">
      <alignment horizontal="center" vertical="center" wrapText="1"/>
    </xf>
    <xf numFmtId="0" fontId="4" fillId="0" borderId="25" xfId="0" applyFont="1" applyFill="1" applyBorder="1" applyAlignment="1"/>
    <xf numFmtId="0" fontId="42" fillId="4" borderId="2" xfId="0" applyFont="1" applyFill="1" applyBorder="1" applyAlignment="1">
      <alignment horizontal="center" vertical="center" wrapText="1"/>
    </xf>
    <xf numFmtId="0" fontId="72" fillId="0" borderId="2" xfId="0" applyFont="1" applyFill="1" applyBorder="1" applyAlignment="1">
      <alignment horizontal="center" vertical="center" wrapText="1"/>
    </xf>
    <xf numFmtId="0" fontId="72" fillId="0" borderId="2" xfId="0" applyNumberFormat="1" applyFont="1" applyFill="1" applyBorder="1" applyAlignment="1">
      <alignment horizontal="center" vertical="center" wrapText="1"/>
    </xf>
    <xf numFmtId="0" fontId="73" fillId="0" borderId="2" xfId="0" applyFont="1" applyFill="1" applyBorder="1" applyAlignment="1">
      <alignment horizontal="center" vertical="center" wrapText="1"/>
    </xf>
    <xf numFmtId="0" fontId="74"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188" fontId="27" fillId="0" borderId="2" xfId="0" applyNumberFormat="1" applyFont="1" applyFill="1" applyBorder="1" applyAlignment="1">
      <alignment horizontal="center" vertical="center" wrapText="1"/>
    </xf>
    <xf numFmtId="188" fontId="27" fillId="0" borderId="0"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187" fontId="27" fillId="0" borderId="2" xfId="0" applyNumberFormat="1" applyFont="1" applyFill="1" applyBorder="1" applyAlignment="1">
      <alignment horizontal="center" vertical="center" wrapText="1"/>
    </xf>
    <xf numFmtId="0" fontId="4" fillId="0" borderId="26" xfId="0" applyFont="1" applyFill="1" applyBorder="1" applyAlignment="1"/>
    <xf numFmtId="0" fontId="75" fillId="4" borderId="2" xfId="0" applyFont="1" applyFill="1" applyBorder="1" applyAlignment="1">
      <alignment horizontal="center" vertical="center" wrapText="1"/>
    </xf>
    <xf numFmtId="0" fontId="42" fillId="4" borderId="12"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 xfId="0" applyFont="1" applyFill="1" applyBorder="1" applyAlignment="1">
      <alignment horizontal="center" vertical="center" wrapText="1"/>
    </xf>
    <xf numFmtId="0" fontId="72" fillId="0" borderId="2" xfId="0" applyFont="1" applyFill="1" applyBorder="1" applyAlignment="1">
      <alignment horizontal="left" vertical="center" wrapText="1"/>
    </xf>
    <xf numFmtId="188" fontId="74" fillId="0" borderId="2" xfId="0" applyNumberFormat="1" applyFont="1" applyFill="1" applyBorder="1" applyAlignment="1">
      <alignment horizontal="center" vertical="center" wrapText="1"/>
    </xf>
    <xf numFmtId="0" fontId="74" fillId="0" borderId="2" xfId="0" applyFont="1" applyFill="1" applyBorder="1" applyAlignment="1">
      <alignment horizontal="center" vertical="center"/>
    </xf>
    <xf numFmtId="0" fontId="77" fillId="4" borderId="2" xfId="0" applyFont="1" applyFill="1" applyBorder="1" applyAlignment="1">
      <alignment horizontal="center" vertical="center" wrapText="1"/>
    </xf>
    <xf numFmtId="185" fontId="72" fillId="0" borderId="2" xfId="0" applyNumberFormat="1" applyFont="1" applyFill="1" applyBorder="1" applyAlignment="1">
      <alignment horizontal="center" vertical="center" wrapText="1"/>
    </xf>
    <xf numFmtId="185" fontId="74" fillId="0" borderId="2" xfId="0" applyNumberFormat="1" applyFont="1" applyFill="1" applyBorder="1" applyAlignment="1">
      <alignment horizontal="center" vertical="center" wrapText="1"/>
    </xf>
    <xf numFmtId="185" fontId="73" fillId="0" borderId="2" xfId="0" applyNumberFormat="1" applyFont="1" applyFill="1" applyBorder="1" applyAlignment="1">
      <alignment horizontal="center" vertical="center" wrapText="1"/>
    </xf>
    <xf numFmtId="185" fontId="27" fillId="0" borderId="2" xfId="0" applyNumberFormat="1" applyFont="1" applyFill="1" applyBorder="1" applyAlignment="1">
      <alignment horizontal="center" vertical="center" wrapText="1"/>
    </xf>
    <xf numFmtId="185" fontId="72" fillId="0" borderId="2" xfId="0" applyNumberFormat="1" applyFont="1" applyFill="1" applyBorder="1" applyAlignment="1">
      <alignment horizontal="left" vertical="center" wrapText="1"/>
    </xf>
    <xf numFmtId="0" fontId="72" fillId="0" borderId="0" xfId="0" applyFont="1" applyFill="1" applyBorder="1" applyAlignment="1">
      <alignment horizontal="center" vertical="center" wrapText="1"/>
    </xf>
    <xf numFmtId="0" fontId="4" fillId="0" borderId="2" xfId="0" applyFont="1" applyFill="1" applyBorder="1" applyAlignment="1"/>
    <xf numFmtId="0" fontId="7" fillId="0" borderId="37" xfId="0" applyFont="1" applyFill="1" applyBorder="1" applyAlignment="1">
      <alignment horizontal="center" vertical="center" wrapText="1"/>
    </xf>
    <xf numFmtId="0" fontId="72" fillId="0" borderId="0" xfId="0" applyFont="1" applyFill="1" applyBorder="1" applyAlignment="1">
      <alignment horizontal="left" vertical="center" wrapText="1"/>
    </xf>
    <xf numFmtId="0" fontId="78" fillId="0" borderId="2" xfId="0" applyFont="1" applyFill="1" applyBorder="1" applyAlignment="1">
      <alignment horizontal="center" vertical="center" wrapText="1"/>
    </xf>
    <xf numFmtId="185" fontId="76" fillId="0" borderId="2" xfId="0" applyNumberFormat="1" applyFont="1" applyFill="1" applyBorder="1" applyAlignment="1">
      <alignment horizontal="center" vertical="center" wrapText="1"/>
    </xf>
    <xf numFmtId="185" fontId="78" fillId="0" borderId="2" xfId="0" applyNumberFormat="1" applyFont="1" applyFill="1" applyBorder="1" applyAlignment="1">
      <alignment horizontal="center" vertical="center" wrapText="1"/>
    </xf>
    <xf numFmtId="185" fontId="4" fillId="0" borderId="2" xfId="0" applyNumberFormat="1" applyFont="1" applyFill="1" applyBorder="1" applyAlignment="1"/>
    <xf numFmtId="0" fontId="6" fillId="0" borderId="1" xfId="0"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5">
    <dxf>
      <font>
        <name val="A"/>
        <scheme val="none"/>
        <family val="2"/>
        <b val="0"/>
        <i val="0"/>
        <strike val="0"/>
        <u val="none"/>
        <sz val="10"/>
        <color rgb="FF9C5700"/>
      </font>
      <fill>
        <patternFill patternType="solid">
          <bgColor rgb="FFFFEB9C"/>
        </patternFill>
      </fill>
    </dxf>
    <dxf>
      <font>
        <b val="0"/>
        <i val="0"/>
        <strike val="0"/>
      </font>
      <fill>
        <patternFill patternType="solid">
          <bgColor theme="4"/>
        </patternFill>
      </fill>
    </dxf>
    <dxf>
      <font>
        <name val="A"/>
        <scheme val="none"/>
        <family val="2"/>
        <b val="0"/>
        <i val="0"/>
        <strike val="0"/>
        <u val="none"/>
        <sz val="10"/>
        <color rgb="FF006100"/>
      </font>
      <fill>
        <patternFill patternType="solid">
          <bgColor rgb="FFC6EFCE"/>
        </patternFill>
      </fill>
    </dxf>
    <dxf>
      <font>
        <name val="A"/>
        <scheme val="none"/>
        <family val="2"/>
        <b val="0"/>
        <i val="0"/>
        <strike val="0"/>
        <u val="none"/>
        <sz val="10"/>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github.com/ZJU-LLMs/Foundations-of-LLMs; https://github.com/ZJU-LLMs/Awesome-LoRAs; https://github.com/bigbigwatermalon/FinSQL" TargetMode="External"/></Relationships>
</file>

<file path=xl/worksheets/_rels/sheet4.xml.rels><?xml version="1.0" encoding="UTF-8" standalone="yes"?>
<Relationships xmlns="http://schemas.openxmlformats.org/package/2006/relationships"><Relationship Id="rId5" Type="http://schemas.openxmlformats.org/officeDocument/2006/relationships/hyperlink" Target="https://dl.acm.org/doi/proceedings/10.1145/3626246" TargetMode="External"/><Relationship Id="rId4" Type="http://schemas.openxmlformats.org/officeDocument/2006/relationships/hyperlink" Target="https://github.com/zjunlp/EasyEdit" TargetMode="External"/><Relationship Id="rId3" Type="http://schemas.openxmlformats.org/officeDocument/2006/relationships/hyperlink" Target="https://github.com/ZJU-LLMs/Foundations-of-LLMs; https://github.com/ZJU-LLMs/Awesome-LoRAs; https://github.com/bigbigwatermalon/FinSQL" TargetMode="External"/><Relationship Id="rId2" Type="http://schemas.openxmlformats.org/officeDocument/2006/relationships/hyperlink" Target="https://scholar.google.com.hk/citations?view_op=view_citation&amp;hl=zh-CN&amp;user=6CDjuw4AAAAJ&amp;citation_for_view=6CDjuw4AAAAJ:d1gkVwhDpl0C" TargetMode="External"/><Relationship Id="rId1" Type="http://schemas.openxmlformats.org/officeDocument/2006/relationships/hyperlink" Target="https://arxiv.org/abs/2310.0216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431"/>
  <sheetViews>
    <sheetView tabSelected="1" zoomScale="70" zoomScaleNormal="70" topLeftCell="A31" workbookViewId="0">
      <selection activeCell="C46" sqref="C35:C46"/>
    </sheetView>
  </sheetViews>
  <sheetFormatPr defaultColWidth="9" defaultRowHeight="14"/>
  <cols>
    <col min="4" max="4" width="9.66363636363636"/>
    <col min="13" max="13" width="14.2181818181818" customWidth="1"/>
    <col min="26" max="26" width="14.3363636363636"/>
  </cols>
  <sheetData>
    <row r="1" ht="15"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 spans="1:31">
      <c r="A2" s="205" t="s">
        <v>1</v>
      </c>
      <c r="B2" s="205" t="s">
        <v>2</v>
      </c>
      <c r="C2" s="205" t="s">
        <v>3</v>
      </c>
      <c r="D2" s="205" t="s">
        <v>4</v>
      </c>
      <c r="E2" s="205" t="s">
        <v>5</v>
      </c>
      <c r="F2" s="467" t="s">
        <v>6</v>
      </c>
      <c r="G2" s="467"/>
      <c r="H2" s="467"/>
      <c r="I2" s="467"/>
      <c r="J2" s="467"/>
      <c r="K2" s="467"/>
      <c r="L2" s="467"/>
      <c r="M2" s="467"/>
      <c r="N2" s="467"/>
      <c r="O2" s="467"/>
      <c r="P2" s="467"/>
      <c r="Q2" s="235" t="s">
        <v>7</v>
      </c>
      <c r="R2" s="235"/>
      <c r="S2" s="235"/>
      <c r="T2" s="235"/>
      <c r="U2" s="235"/>
      <c r="V2" s="235"/>
      <c r="W2" s="235" t="s">
        <v>8</v>
      </c>
      <c r="X2" s="235"/>
      <c r="Y2" s="235"/>
      <c r="Z2" s="235"/>
      <c r="AA2" s="205" t="s">
        <v>9</v>
      </c>
      <c r="AB2" s="205" t="s">
        <v>10</v>
      </c>
      <c r="AC2" s="205" t="s">
        <v>11</v>
      </c>
      <c r="AD2" s="205" t="s">
        <v>12</v>
      </c>
      <c r="AE2" s="205" t="s">
        <v>13</v>
      </c>
    </row>
    <row r="3" ht="71" customHeight="1" spans="1:31">
      <c r="A3" s="205"/>
      <c r="B3" s="205"/>
      <c r="C3" s="205"/>
      <c r="D3" s="11"/>
      <c r="E3" s="205"/>
      <c r="F3" s="205" t="s">
        <v>14</v>
      </c>
      <c r="G3" s="205" t="s">
        <v>15</v>
      </c>
      <c r="H3" s="205" t="s">
        <v>16</v>
      </c>
      <c r="I3" s="205" t="s">
        <v>17</v>
      </c>
      <c r="J3" s="205" t="s">
        <v>18</v>
      </c>
      <c r="K3" s="205" t="s">
        <v>19</v>
      </c>
      <c r="L3" s="205" t="s">
        <v>20</v>
      </c>
      <c r="M3" s="205" t="s">
        <v>21</v>
      </c>
      <c r="N3" s="205" t="s">
        <v>22</v>
      </c>
      <c r="O3" s="205" t="s">
        <v>23</v>
      </c>
      <c r="P3" s="205" t="s">
        <v>24</v>
      </c>
      <c r="Q3" s="205" t="s">
        <v>25</v>
      </c>
      <c r="R3" s="205" t="s">
        <v>26</v>
      </c>
      <c r="S3" s="205" t="s">
        <v>27</v>
      </c>
      <c r="T3" s="205" t="s">
        <v>28</v>
      </c>
      <c r="U3" s="205" t="s">
        <v>29</v>
      </c>
      <c r="V3" s="205" t="s">
        <v>30</v>
      </c>
      <c r="W3" s="205" t="s">
        <v>31</v>
      </c>
      <c r="X3" s="205" t="s">
        <v>32</v>
      </c>
      <c r="Y3" s="205" t="s">
        <v>33</v>
      </c>
      <c r="Z3" s="205" t="s">
        <v>34</v>
      </c>
      <c r="AA3" s="205"/>
      <c r="AB3" s="205"/>
      <c r="AC3" s="205"/>
      <c r="AD3" s="205"/>
      <c r="AE3" s="205"/>
    </row>
    <row r="4" ht="52" spans="1:31">
      <c r="A4" s="468" t="s">
        <v>35</v>
      </c>
      <c r="B4" s="25">
        <v>17</v>
      </c>
      <c r="C4" s="21" t="s">
        <v>36</v>
      </c>
      <c r="D4" s="21">
        <v>22251164</v>
      </c>
      <c r="E4" s="21" t="s">
        <v>37</v>
      </c>
      <c r="F4" s="21">
        <v>0</v>
      </c>
      <c r="G4" s="21" t="s">
        <v>38</v>
      </c>
      <c r="H4" s="21"/>
      <c r="I4" s="21" t="s">
        <v>38</v>
      </c>
      <c r="J4" s="21"/>
      <c r="K4" s="21"/>
      <c r="L4" s="21"/>
      <c r="M4" s="21"/>
      <c r="N4" s="21"/>
      <c r="O4" s="21"/>
      <c r="P4" s="21"/>
      <c r="Q4" s="21"/>
      <c r="R4" s="21"/>
      <c r="S4" s="21"/>
      <c r="T4" s="21"/>
      <c r="U4" s="21"/>
      <c r="V4" s="21" t="s">
        <v>39</v>
      </c>
      <c r="W4" s="21" t="s">
        <v>40</v>
      </c>
      <c r="X4" s="21">
        <v>30</v>
      </c>
      <c r="Y4" s="21">
        <v>3</v>
      </c>
      <c r="Z4" s="25">
        <f t="shared" ref="Z4:Z33" si="0">X4+80/280*Y4</f>
        <v>30.8571428571429</v>
      </c>
      <c r="AA4" s="22" t="s">
        <v>41</v>
      </c>
      <c r="AB4" s="22" t="s">
        <v>41</v>
      </c>
      <c r="AC4" s="21" t="s">
        <v>40</v>
      </c>
      <c r="AD4" s="22" t="s">
        <v>41</v>
      </c>
      <c r="AE4" s="22" t="s">
        <v>41</v>
      </c>
    </row>
    <row r="5" ht="24" spans="1:31">
      <c r="A5" s="469"/>
      <c r="B5" s="25">
        <v>2</v>
      </c>
      <c r="C5" s="20" t="s">
        <v>42</v>
      </c>
      <c r="D5" s="20">
        <v>22251251</v>
      </c>
      <c r="E5" s="20" t="s">
        <v>43</v>
      </c>
      <c r="F5" s="20">
        <v>0</v>
      </c>
      <c r="G5" s="20"/>
      <c r="H5" s="20">
        <v>28</v>
      </c>
      <c r="I5" s="20"/>
      <c r="J5" s="20"/>
      <c r="K5" s="20"/>
      <c r="L5" s="20"/>
      <c r="M5" s="20"/>
      <c r="N5" s="20"/>
      <c r="O5" s="20"/>
      <c r="P5" s="20"/>
      <c r="Q5" s="20"/>
      <c r="R5" s="20"/>
      <c r="S5" s="20"/>
      <c r="T5" s="20"/>
      <c r="U5" s="20"/>
      <c r="V5" s="20"/>
      <c r="W5" s="20" t="s">
        <v>40</v>
      </c>
      <c r="X5" s="20">
        <v>28</v>
      </c>
      <c r="Y5" s="20">
        <v>0</v>
      </c>
      <c r="Z5" s="25">
        <f t="shared" si="0"/>
        <v>28</v>
      </c>
      <c r="AA5" s="22" t="s">
        <v>41</v>
      </c>
      <c r="AB5" s="20"/>
      <c r="AC5" s="21" t="s">
        <v>40</v>
      </c>
      <c r="AD5" s="22" t="s">
        <v>41</v>
      </c>
      <c r="AE5" s="20"/>
    </row>
    <row r="6" ht="52" spans="1:31">
      <c r="A6" s="469"/>
      <c r="B6" s="25">
        <v>16</v>
      </c>
      <c r="C6" s="25" t="s">
        <v>44</v>
      </c>
      <c r="D6" s="25">
        <v>22251193</v>
      </c>
      <c r="E6" s="25" t="s">
        <v>35</v>
      </c>
      <c r="F6" s="25">
        <v>0</v>
      </c>
      <c r="G6" s="25"/>
      <c r="H6" s="25"/>
      <c r="I6" s="387" t="s">
        <v>38</v>
      </c>
      <c r="J6" s="211"/>
      <c r="K6" s="211"/>
      <c r="L6" s="25"/>
      <c r="M6" s="211"/>
      <c r="N6" s="211"/>
      <c r="O6" s="211"/>
      <c r="P6" s="211"/>
      <c r="Q6" s="387">
        <v>18.75</v>
      </c>
      <c r="R6" s="211"/>
      <c r="S6" s="387">
        <v>20</v>
      </c>
      <c r="T6" s="211"/>
      <c r="U6" s="211"/>
      <c r="V6" s="25" t="s">
        <v>45</v>
      </c>
      <c r="W6" s="25" t="s">
        <v>40</v>
      </c>
      <c r="X6" s="25">
        <v>10</v>
      </c>
      <c r="Y6" s="25">
        <v>44.75</v>
      </c>
      <c r="Z6" s="25">
        <f t="shared" si="0"/>
        <v>22.7857142857143</v>
      </c>
      <c r="AA6" s="22" t="s">
        <v>41</v>
      </c>
      <c r="AB6" s="22" t="s">
        <v>41</v>
      </c>
      <c r="AC6" s="21" t="s">
        <v>40</v>
      </c>
      <c r="AD6" s="22" t="s">
        <v>41</v>
      </c>
      <c r="AE6" s="22" t="s">
        <v>41</v>
      </c>
    </row>
    <row r="7" ht="26" spans="1:31">
      <c r="A7" s="469"/>
      <c r="B7" s="25">
        <v>1</v>
      </c>
      <c r="C7" s="25" t="s">
        <v>46</v>
      </c>
      <c r="D7" s="25">
        <v>22251349</v>
      </c>
      <c r="E7" s="25" t="s">
        <v>35</v>
      </c>
      <c r="F7" s="25">
        <v>0</v>
      </c>
      <c r="G7" s="25" t="s">
        <v>47</v>
      </c>
      <c r="H7" s="25"/>
      <c r="I7" s="211"/>
      <c r="J7" s="211"/>
      <c r="K7" s="211"/>
      <c r="L7" s="25"/>
      <c r="M7" s="211"/>
      <c r="N7" s="211"/>
      <c r="O7" s="211"/>
      <c r="P7" s="211"/>
      <c r="Q7" s="211">
        <v>0</v>
      </c>
      <c r="R7" s="211">
        <v>0</v>
      </c>
      <c r="S7" s="211">
        <v>0</v>
      </c>
      <c r="T7" s="211">
        <v>0</v>
      </c>
      <c r="U7" s="211">
        <v>0</v>
      </c>
      <c r="V7" s="25"/>
      <c r="W7" s="25" t="s">
        <v>40</v>
      </c>
      <c r="X7" s="25">
        <v>20</v>
      </c>
      <c r="Y7" s="25">
        <v>0</v>
      </c>
      <c r="Z7" s="25">
        <f t="shared" si="0"/>
        <v>20</v>
      </c>
      <c r="AA7" s="22" t="s">
        <v>41</v>
      </c>
      <c r="AB7" s="25"/>
      <c r="AC7" s="21" t="s">
        <v>40</v>
      </c>
      <c r="AD7" s="22" t="s">
        <v>41</v>
      </c>
      <c r="AE7" s="25"/>
    </row>
    <row r="8" ht="24" spans="1:31">
      <c r="A8" s="469"/>
      <c r="B8" s="25">
        <v>13</v>
      </c>
      <c r="C8" s="20" t="s">
        <v>48</v>
      </c>
      <c r="D8" s="20">
        <v>22251296</v>
      </c>
      <c r="E8" s="20" t="s">
        <v>35</v>
      </c>
      <c r="F8" s="20">
        <v>0</v>
      </c>
      <c r="G8" s="20" t="s">
        <v>49</v>
      </c>
      <c r="H8" s="20"/>
      <c r="I8" s="20"/>
      <c r="J8" s="20"/>
      <c r="K8" s="20"/>
      <c r="L8" s="20"/>
      <c r="M8" s="20"/>
      <c r="N8" s="20"/>
      <c r="O8" s="20"/>
      <c r="P8" s="20"/>
      <c r="Q8" s="20"/>
      <c r="R8" s="20"/>
      <c r="S8" s="20"/>
      <c r="T8" s="20"/>
      <c r="U8" s="20"/>
      <c r="V8" s="20"/>
      <c r="W8" s="20" t="s">
        <v>40</v>
      </c>
      <c r="X8" s="20">
        <v>20</v>
      </c>
      <c r="Y8" s="20">
        <v>0</v>
      </c>
      <c r="Z8" s="25">
        <f t="shared" si="0"/>
        <v>20</v>
      </c>
      <c r="AA8" s="22" t="s">
        <v>41</v>
      </c>
      <c r="AB8" s="20"/>
      <c r="AC8" s="21" t="s">
        <v>40</v>
      </c>
      <c r="AD8" s="22" t="s">
        <v>41</v>
      </c>
      <c r="AE8" s="20"/>
    </row>
    <row r="9" ht="26" spans="1:31">
      <c r="A9" s="469"/>
      <c r="B9" s="25">
        <v>12</v>
      </c>
      <c r="C9" s="25" t="s">
        <v>50</v>
      </c>
      <c r="D9" s="25">
        <v>22251309</v>
      </c>
      <c r="E9" s="25" t="s">
        <v>35</v>
      </c>
      <c r="F9" s="25">
        <v>0</v>
      </c>
      <c r="G9" s="25" t="s">
        <v>51</v>
      </c>
      <c r="H9" s="25"/>
      <c r="I9" s="25"/>
      <c r="J9" s="25"/>
      <c r="K9" s="25"/>
      <c r="L9" s="25"/>
      <c r="M9" s="25"/>
      <c r="N9" s="25"/>
      <c r="O9" s="25"/>
      <c r="P9" s="25"/>
      <c r="Q9" s="25"/>
      <c r="R9" s="25"/>
      <c r="S9" s="25"/>
      <c r="T9" s="25"/>
      <c r="U9" s="25"/>
      <c r="V9" s="25" t="s">
        <v>52</v>
      </c>
      <c r="W9" s="25" t="s">
        <v>40</v>
      </c>
      <c r="X9" s="25">
        <v>16</v>
      </c>
      <c r="Y9" s="25">
        <v>2</v>
      </c>
      <c r="Z9" s="25">
        <f t="shared" si="0"/>
        <v>16.5714285714286</v>
      </c>
      <c r="AA9" s="22" t="s">
        <v>41</v>
      </c>
      <c r="AB9" s="22" t="s">
        <v>41</v>
      </c>
      <c r="AC9" s="21" t="s">
        <v>40</v>
      </c>
      <c r="AD9" s="22" t="s">
        <v>41</v>
      </c>
      <c r="AE9" s="22" t="s">
        <v>41</v>
      </c>
    </row>
    <row r="10" ht="26" spans="1:31">
      <c r="A10" s="469"/>
      <c r="B10" s="25">
        <v>7</v>
      </c>
      <c r="C10" s="25" t="s">
        <v>53</v>
      </c>
      <c r="D10" s="25">
        <v>22251258</v>
      </c>
      <c r="E10" s="25" t="s">
        <v>37</v>
      </c>
      <c r="F10" s="25">
        <v>0</v>
      </c>
      <c r="G10" s="25" t="s">
        <v>54</v>
      </c>
      <c r="H10" s="25"/>
      <c r="I10" s="25" t="s">
        <v>55</v>
      </c>
      <c r="J10" s="25"/>
      <c r="K10" s="25"/>
      <c r="L10" s="25"/>
      <c r="M10" s="25"/>
      <c r="N10" s="25"/>
      <c r="O10" s="25"/>
      <c r="P10" s="25"/>
      <c r="Q10" s="25"/>
      <c r="R10" s="25"/>
      <c r="S10" s="25">
        <v>10</v>
      </c>
      <c r="T10" s="25"/>
      <c r="U10" s="25"/>
      <c r="V10" s="25"/>
      <c r="W10" s="25" t="s">
        <v>40</v>
      </c>
      <c r="X10" s="25">
        <v>10</v>
      </c>
      <c r="Y10" s="25">
        <v>10</v>
      </c>
      <c r="Z10" s="25">
        <f t="shared" si="0"/>
        <v>12.8571428571429</v>
      </c>
      <c r="AA10" s="22" t="s">
        <v>41</v>
      </c>
      <c r="AB10" s="22" t="s">
        <v>41</v>
      </c>
      <c r="AC10" s="21" t="s">
        <v>40</v>
      </c>
      <c r="AD10" s="22" t="s">
        <v>41</v>
      </c>
      <c r="AE10" s="22" t="s">
        <v>41</v>
      </c>
    </row>
    <row r="11" ht="78" spans="1:31">
      <c r="A11" s="469"/>
      <c r="B11" s="25">
        <v>20</v>
      </c>
      <c r="C11" s="25" t="s">
        <v>56</v>
      </c>
      <c r="D11" s="25">
        <v>22251347</v>
      </c>
      <c r="E11" s="25" t="s">
        <v>35</v>
      </c>
      <c r="F11" s="25">
        <v>0</v>
      </c>
      <c r="G11" s="25"/>
      <c r="H11" s="25"/>
      <c r="I11" s="211"/>
      <c r="J11" s="211"/>
      <c r="K11" s="211"/>
      <c r="L11" s="25"/>
      <c r="M11" s="211"/>
      <c r="N11" s="20" t="s">
        <v>57</v>
      </c>
      <c r="O11" s="211"/>
      <c r="P11" s="211"/>
      <c r="Q11" s="211"/>
      <c r="R11" s="211"/>
      <c r="S11" s="211"/>
      <c r="T11" s="211"/>
      <c r="U11" s="25" t="s">
        <v>58</v>
      </c>
      <c r="V11" s="25" t="s">
        <v>59</v>
      </c>
      <c r="W11" s="25" t="s">
        <v>40</v>
      </c>
      <c r="X11" s="25">
        <v>3</v>
      </c>
      <c r="Y11" s="25">
        <v>34</v>
      </c>
      <c r="Z11" s="25">
        <f t="shared" si="0"/>
        <v>12.7142857142857</v>
      </c>
      <c r="AA11" s="30"/>
      <c r="AB11" s="22" t="s">
        <v>41</v>
      </c>
      <c r="AC11" s="21" t="s">
        <v>40</v>
      </c>
      <c r="AD11" s="22" t="s">
        <v>41</v>
      </c>
      <c r="AE11" s="22"/>
    </row>
    <row r="12" ht="26" spans="1:31">
      <c r="A12" s="469"/>
      <c r="B12" s="25">
        <v>28</v>
      </c>
      <c r="C12" s="21" t="s">
        <v>60</v>
      </c>
      <c r="D12" s="21">
        <v>22251117</v>
      </c>
      <c r="E12" s="21" t="s">
        <v>35</v>
      </c>
      <c r="F12" s="21">
        <v>0</v>
      </c>
      <c r="G12" s="422" t="s">
        <v>51</v>
      </c>
      <c r="H12" s="21"/>
      <c r="I12" s="409"/>
      <c r="J12" s="409"/>
      <c r="K12" s="409"/>
      <c r="L12" s="21"/>
      <c r="M12" s="409"/>
      <c r="N12" s="21"/>
      <c r="O12" s="409"/>
      <c r="P12" s="409"/>
      <c r="Q12" s="21"/>
      <c r="R12" s="21"/>
      <c r="S12" s="21"/>
      <c r="T12" s="21"/>
      <c r="U12" s="21"/>
      <c r="V12" s="21"/>
      <c r="W12" s="21" t="s">
        <v>40</v>
      </c>
      <c r="X12" s="21">
        <v>12</v>
      </c>
      <c r="Y12" s="21">
        <v>0</v>
      </c>
      <c r="Z12" s="21">
        <f t="shared" si="0"/>
        <v>12</v>
      </c>
      <c r="AA12" s="22" t="s">
        <v>41</v>
      </c>
      <c r="AB12" s="21"/>
      <c r="AC12" s="21" t="s">
        <v>40</v>
      </c>
      <c r="AD12" s="22" t="s">
        <v>41</v>
      </c>
      <c r="AE12" s="21"/>
    </row>
    <row r="13" ht="26" spans="1:31">
      <c r="A13" s="469"/>
      <c r="B13" s="25">
        <v>15</v>
      </c>
      <c r="C13" s="25" t="s">
        <v>61</v>
      </c>
      <c r="D13" s="25">
        <v>22251256</v>
      </c>
      <c r="E13" s="25" t="s">
        <v>37</v>
      </c>
      <c r="F13" s="25">
        <v>0</v>
      </c>
      <c r="G13" s="25" t="s">
        <v>62</v>
      </c>
      <c r="H13" s="25"/>
      <c r="I13" s="25"/>
      <c r="J13" s="25"/>
      <c r="K13" s="25"/>
      <c r="L13" s="25"/>
      <c r="M13" s="25"/>
      <c r="N13" s="25"/>
      <c r="O13" s="25"/>
      <c r="P13" s="25"/>
      <c r="Q13" s="25"/>
      <c r="R13" s="25"/>
      <c r="S13" s="25">
        <v>10</v>
      </c>
      <c r="T13" s="25"/>
      <c r="U13" s="25"/>
      <c r="V13" s="25"/>
      <c r="W13" s="25" t="s">
        <v>40</v>
      </c>
      <c r="X13" s="25">
        <v>8</v>
      </c>
      <c r="Y13" s="25">
        <v>10</v>
      </c>
      <c r="Z13" s="25">
        <f t="shared" si="0"/>
        <v>10.8571428571429</v>
      </c>
      <c r="AA13" s="22" t="s">
        <v>41</v>
      </c>
      <c r="AB13" s="22" t="s">
        <v>41</v>
      </c>
      <c r="AC13" s="21" t="s">
        <v>40</v>
      </c>
      <c r="AD13" s="22" t="s">
        <v>41</v>
      </c>
      <c r="AE13" s="22" t="s">
        <v>41</v>
      </c>
    </row>
    <row r="14" ht="26" spans="1:31">
      <c r="A14" s="469"/>
      <c r="B14" s="21">
        <v>6</v>
      </c>
      <c r="C14" s="21" t="s">
        <v>63</v>
      </c>
      <c r="D14" s="21">
        <v>22251093</v>
      </c>
      <c r="E14" s="21" t="s">
        <v>37</v>
      </c>
      <c r="F14" s="21">
        <v>0</v>
      </c>
      <c r="G14" s="21" t="s">
        <v>54</v>
      </c>
      <c r="H14" s="21"/>
      <c r="I14" s="21" t="s">
        <v>38</v>
      </c>
      <c r="J14" s="21"/>
      <c r="K14" s="21"/>
      <c r="L14" s="21"/>
      <c r="M14" s="21"/>
      <c r="N14" s="21"/>
      <c r="O14" s="21"/>
      <c r="P14" s="21"/>
      <c r="Q14" s="21"/>
      <c r="R14" s="21"/>
      <c r="S14" s="21"/>
      <c r="T14" s="21"/>
      <c r="U14" s="21"/>
      <c r="V14" s="21"/>
      <c r="W14" s="21" t="s">
        <v>40</v>
      </c>
      <c r="X14" s="21">
        <v>10</v>
      </c>
      <c r="Y14" s="21">
        <v>0</v>
      </c>
      <c r="Z14" s="21">
        <f t="shared" si="0"/>
        <v>10</v>
      </c>
      <c r="AA14" s="26" t="s">
        <v>41</v>
      </c>
      <c r="AB14" s="21"/>
      <c r="AC14" s="21" t="s">
        <v>40</v>
      </c>
      <c r="AD14" s="22" t="s">
        <v>41</v>
      </c>
      <c r="AE14" s="21"/>
    </row>
    <row r="15" ht="26" spans="1:31">
      <c r="A15" s="469"/>
      <c r="B15" s="25">
        <v>24</v>
      </c>
      <c r="C15" s="25" t="s">
        <v>64</v>
      </c>
      <c r="D15" s="25">
        <v>22251261</v>
      </c>
      <c r="E15" s="25" t="s">
        <v>37</v>
      </c>
      <c r="F15" s="25">
        <v>0</v>
      </c>
      <c r="G15" s="25" t="s">
        <v>65</v>
      </c>
      <c r="H15" s="25" t="s">
        <v>65</v>
      </c>
      <c r="I15" s="25" t="s">
        <v>38</v>
      </c>
      <c r="J15" s="25" t="s">
        <v>65</v>
      </c>
      <c r="K15" s="25" t="s">
        <v>65</v>
      </c>
      <c r="L15" s="25" t="s">
        <v>65</v>
      </c>
      <c r="M15" s="25" t="s">
        <v>65</v>
      </c>
      <c r="N15" s="25" t="s">
        <v>65</v>
      </c>
      <c r="O15" s="25" t="s">
        <v>65</v>
      </c>
      <c r="P15" s="25" t="s">
        <v>65</v>
      </c>
      <c r="Q15" s="25" t="s">
        <v>65</v>
      </c>
      <c r="R15" s="25" t="s">
        <v>65</v>
      </c>
      <c r="S15" s="25" t="s">
        <v>65</v>
      </c>
      <c r="T15" s="25" t="s">
        <v>65</v>
      </c>
      <c r="U15" s="25" t="s">
        <v>65</v>
      </c>
      <c r="V15" s="25" t="s">
        <v>65</v>
      </c>
      <c r="W15" s="25" t="s">
        <v>40</v>
      </c>
      <c r="X15" s="25">
        <v>10</v>
      </c>
      <c r="Y15" s="25">
        <v>0</v>
      </c>
      <c r="Z15" s="25">
        <f t="shared" si="0"/>
        <v>10</v>
      </c>
      <c r="AA15" s="22" t="s">
        <v>41</v>
      </c>
      <c r="AB15" s="25"/>
      <c r="AC15" s="21" t="s">
        <v>40</v>
      </c>
      <c r="AD15" s="22" t="s">
        <v>41</v>
      </c>
      <c r="AE15" s="25"/>
    </row>
    <row r="16" ht="24" spans="1:31">
      <c r="A16" s="469"/>
      <c r="B16" s="25">
        <v>30</v>
      </c>
      <c r="C16" s="20" t="s">
        <v>66</v>
      </c>
      <c r="D16" s="20">
        <v>22251012</v>
      </c>
      <c r="E16" s="20" t="s">
        <v>35</v>
      </c>
      <c r="F16" s="20">
        <v>0</v>
      </c>
      <c r="G16" s="20" t="s">
        <v>67</v>
      </c>
      <c r="H16" s="20"/>
      <c r="I16" s="20" t="s">
        <v>68</v>
      </c>
      <c r="J16" s="20"/>
      <c r="K16" s="20"/>
      <c r="L16" s="20"/>
      <c r="M16" s="20"/>
      <c r="N16" s="20"/>
      <c r="O16" s="20"/>
      <c r="P16" s="20"/>
      <c r="Q16" s="20"/>
      <c r="R16" s="20"/>
      <c r="S16" s="20"/>
      <c r="T16" s="20"/>
      <c r="U16" s="20"/>
      <c r="V16" s="20"/>
      <c r="W16" s="20" t="s">
        <v>40</v>
      </c>
      <c r="X16" s="20">
        <v>9</v>
      </c>
      <c r="Y16" s="20">
        <v>0</v>
      </c>
      <c r="Z16" s="25">
        <f t="shared" si="0"/>
        <v>9</v>
      </c>
      <c r="AA16" s="481" t="s">
        <v>41</v>
      </c>
      <c r="AB16" s="20"/>
      <c r="AC16" s="21" t="s">
        <v>69</v>
      </c>
      <c r="AD16" s="22"/>
      <c r="AE16" s="20"/>
    </row>
    <row r="17" ht="48" spans="1:31">
      <c r="A17" s="469"/>
      <c r="B17" s="25">
        <v>11</v>
      </c>
      <c r="C17" s="21" t="s">
        <v>70</v>
      </c>
      <c r="D17" s="21">
        <v>22251197</v>
      </c>
      <c r="E17" s="21" t="s">
        <v>35</v>
      </c>
      <c r="F17" s="21">
        <v>0</v>
      </c>
      <c r="G17" s="21"/>
      <c r="H17" s="21"/>
      <c r="I17" s="409"/>
      <c r="J17" s="409"/>
      <c r="K17" s="409"/>
      <c r="L17" s="21"/>
      <c r="M17" s="409"/>
      <c r="N17" s="21"/>
      <c r="O17" s="479"/>
      <c r="P17" s="409"/>
      <c r="Q17" s="20">
        <v>3.75</v>
      </c>
      <c r="R17" s="20">
        <v>0</v>
      </c>
      <c r="S17" s="20">
        <v>10</v>
      </c>
      <c r="T17" s="20">
        <v>0</v>
      </c>
      <c r="U17" s="20">
        <v>0</v>
      </c>
      <c r="V17" s="214" t="s">
        <v>71</v>
      </c>
      <c r="W17" s="213" t="s">
        <v>40</v>
      </c>
      <c r="X17" s="20">
        <v>0</v>
      </c>
      <c r="Y17" s="20">
        <v>19.75</v>
      </c>
      <c r="Z17" s="21">
        <f t="shared" si="0"/>
        <v>5.64285714285714</v>
      </c>
      <c r="AA17" s="21"/>
      <c r="AB17" s="22" t="s">
        <v>41</v>
      </c>
      <c r="AC17" s="21" t="s">
        <v>69</v>
      </c>
      <c r="AD17" s="22"/>
      <c r="AE17" s="21"/>
    </row>
    <row r="18" ht="26" spans="1:31">
      <c r="A18" s="469"/>
      <c r="B18" s="25">
        <v>3</v>
      </c>
      <c r="C18" s="25" t="s">
        <v>72</v>
      </c>
      <c r="D18" s="25">
        <v>22251231</v>
      </c>
      <c r="E18" s="25" t="s">
        <v>35</v>
      </c>
      <c r="F18" s="25">
        <v>0</v>
      </c>
      <c r="G18" s="25"/>
      <c r="H18" s="25"/>
      <c r="I18" s="211"/>
      <c r="J18" s="211"/>
      <c r="K18" s="211"/>
      <c r="L18" s="25"/>
      <c r="M18" s="211"/>
      <c r="N18" s="211"/>
      <c r="O18" s="211"/>
      <c r="P18" s="211"/>
      <c r="Q18" s="211"/>
      <c r="R18" s="211"/>
      <c r="S18" s="211">
        <v>10</v>
      </c>
      <c r="T18" s="211"/>
      <c r="U18" s="211"/>
      <c r="V18" s="25" t="s">
        <v>73</v>
      </c>
      <c r="W18" s="25" t="s">
        <v>40</v>
      </c>
      <c r="X18" s="25">
        <v>0</v>
      </c>
      <c r="Y18" s="25">
        <v>11</v>
      </c>
      <c r="Z18" s="25">
        <f t="shared" si="0"/>
        <v>3.14285714285714</v>
      </c>
      <c r="AA18" s="25"/>
      <c r="AB18" s="22" t="s">
        <v>41</v>
      </c>
      <c r="AC18" s="21" t="s">
        <v>69</v>
      </c>
      <c r="AD18" s="22"/>
      <c r="AE18" s="25"/>
    </row>
    <row r="19" spans="1:31">
      <c r="A19" s="469"/>
      <c r="B19" s="25">
        <v>5</v>
      </c>
      <c r="C19" s="258" t="s">
        <v>74</v>
      </c>
      <c r="D19" s="470">
        <v>20000000</v>
      </c>
      <c r="E19" s="258" t="s">
        <v>35</v>
      </c>
      <c r="F19" s="258">
        <v>0</v>
      </c>
      <c r="G19" s="258"/>
      <c r="H19" s="258"/>
      <c r="I19" s="258"/>
      <c r="J19" s="258"/>
      <c r="K19" s="258"/>
      <c r="L19" s="258"/>
      <c r="M19" s="258"/>
      <c r="N19" s="258" t="s">
        <v>75</v>
      </c>
      <c r="O19" s="258"/>
      <c r="P19" s="258"/>
      <c r="Q19" s="258"/>
      <c r="R19" s="258"/>
      <c r="S19" s="258"/>
      <c r="T19" s="258"/>
      <c r="U19" s="258"/>
      <c r="V19" s="258"/>
      <c r="W19" s="25" t="s">
        <v>40</v>
      </c>
      <c r="X19" s="258">
        <v>3</v>
      </c>
      <c r="Y19" s="258">
        <v>0</v>
      </c>
      <c r="Z19" s="25">
        <f t="shared" si="0"/>
        <v>3</v>
      </c>
      <c r="AA19" s="21"/>
      <c r="AB19" s="21"/>
      <c r="AC19" s="21" t="s">
        <v>69</v>
      </c>
      <c r="AD19" s="21"/>
      <c r="AE19" s="21"/>
    </row>
    <row r="20" ht="26" spans="1:31">
      <c r="A20" s="469"/>
      <c r="B20" s="25">
        <v>8</v>
      </c>
      <c r="C20" s="21" t="s">
        <v>76</v>
      </c>
      <c r="D20" s="394">
        <v>22251298</v>
      </c>
      <c r="E20" s="21" t="s">
        <v>35</v>
      </c>
      <c r="F20" s="21">
        <v>0</v>
      </c>
      <c r="G20" s="21" t="s">
        <v>54</v>
      </c>
      <c r="H20" s="21"/>
      <c r="I20" s="21"/>
      <c r="J20" s="21"/>
      <c r="K20" s="21"/>
      <c r="L20" s="21"/>
      <c r="M20" s="21"/>
      <c r="N20" s="21" t="s">
        <v>77</v>
      </c>
      <c r="O20" s="21"/>
      <c r="P20" s="21"/>
      <c r="Q20" s="21"/>
      <c r="R20" s="21"/>
      <c r="S20" s="21"/>
      <c r="T20" s="21"/>
      <c r="U20" s="21"/>
      <c r="V20" s="21"/>
      <c r="W20" s="21" t="s">
        <v>40</v>
      </c>
      <c r="X20" s="21">
        <v>3</v>
      </c>
      <c r="Y20" s="21">
        <v>0</v>
      </c>
      <c r="Z20" s="21">
        <f t="shared" si="0"/>
        <v>3</v>
      </c>
      <c r="AA20" s="21"/>
      <c r="AB20" s="21"/>
      <c r="AC20" s="21" t="s">
        <v>69</v>
      </c>
      <c r="AD20" s="21"/>
      <c r="AE20" s="21"/>
    </row>
    <row r="21" ht="26" spans="1:31">
      <c r="A21" s="469"/>
      <c r="B21" s="25">
        <v>25</v>
      </c>
      <c r="C21" s="21" t="s">
        <v>78</v>
      </c>
      <c r="D21" s="21">
        <v>22251079</v>
      </c>
      <c r="E21" s="21" t="s">
        <v>35</v>
      </c>
      <c r="F21" s="21">
        <v>0</v>
      </c>
      <c r="G21" s="21"/>
      <c r="H21" s="21"/>
      <c r="I21" s="409"/>
      <c r="J21" s="409"/>
      <c r="K21" s="409"/>
      <c r="L21" s="21"/>
      <c r="M21" s="409"/>
      <c r="N21" s="21" t="s">
        <v>79</v>
      </c>
      <c r="O21" s="409"/>
      <c r="P21" s="409"/>
      <c r="Q21" s="409"/>
      <c r="R21" s="409"/>
      <c r="S21" s="409"/>
      <c r="T21" s="409"/>
      <c r="U21" s="409"/>
      <c r="V21" s="21"/>
      <c r="W21" s="21" t="s">
        <v>40</v>
      </c>
      <c r="X21" s="21">
        <v>3</v>
      </c>
      <c r="Y21" s="21">
        <v>0</v>
      </c>
      <c r="Z21" s="21">
        <f t="shared" si="0"/>
        <v>3</v>
      </c>
      <c r="AA21" s="21"/>
      <c r="AB21" s="21"/>
      <c r="AC21" s="21" t="s">
        <v>69</v>
      </c>
      <c r="AD21" s="21"/>
      <c r="AE21" s="21"/>
    </row>
    <row r="22" ht="26" spans="1:31">
      <c r="A22" s="469"/>
      <c r="B22" s="25">
        <v>14</v>
      </c>
      <c r="C22" s="471" t="s">
        <v>80</v>
      </c>
      <c r="D22" s="21">
        <v>22251292</v>
      </c>
      <c r="E22" s="21" t="s">
        <v>35</v>
      </c>
      <c r="F22" s="21">
        <v>0</v>
      </c>
      <c r="G22" s="21"/>
      <c r="H22" s="21"/>
      <c r="I22" s="21"/>
      <c r="J22" s="21"/>
      <c r="K22" s="21"/>
      <c r="L22" s="21"/>
      <c r="M22" s="21"/>
      <c r="N22" s="21"/>
      <c r="O22" s="21"/>
      <c r="P22" s="21"/>
      <c r="Q22" s="21"/>
      <c r="R22" s="21"/>
      <c r="S22" s="21"/>
      <c r="T22" s="21">
        <v>10</v>
      </c>
      <c r="U22" s="21"/>
      <c r="V22" s="21"/>
      <c r="W22" s="21" t="s">
        <v>40</v>
      </c>
      <c r="X22" s="21">
        <v>0</v>
      </c>
      <c r="Y22" s="21">
        <v>10</v>
      </c>
      <c r="Z22" s="21">
        <f t="shared" si="0"/>
        <v>2.85714285714286</v>
      </c>
      <c r="AA22" s="22"/>
      <c r="AB22" s="22" t="s">
        <v>41</v>
      </c>
      <c r="AC22" s="21" t="s">
        <v>69</v>
      </c>
      <c r="AD22" s="22"/>
      <c r="AE22" s="21"/>
    </row>
    <row r="23" ht="26" spans="1:31">
      <c r="A23" s="469"/>
      <c r="B23" s="25">
        <v>21</v>
      </c>
      <c r="C23" s="25" t="s">
        <v>81</v>
      </c>
      <c r="D23" s="25">
        <v>22251320</v>
      </c>
      <c r="E23" s="25" t="s">
        <v>35</v>
      </c>
      <c r="F23" s="25">
        <v>0</v>
      </c>
      <c r="G23" s="25">
        <v>0</v>
      </c>
      <c r="H23" s="25">
        <v>0</v>
      </c>
      <c r="I23" s="25">
        <v>0</v>
      </c>
      <c r="J23" s="25">
        <v>0</v>
      </c>
      <c r="K23" s="25">
        <v>0</v>
      </c>
      <c r="L23" s="25">
        <v>0</v>
      </c>
      <c r="M23" s="25">
        <v>0</v>
      </c>
      <c r="N23" s="25">
        <v>0</v>
      </c>
      <c r="O23" s="25">
        <v>0</v>
      </c>
      <c r="P23" s="25">
        <v>0</v>
      </c>
      <c r="Q23" s="25">
        <v>0</v>
      </c>
      <c r="R23" s="25">
        <v>0</v>
      </c>
      <c r="S23" s="25">
        <v>10</v>
      </c>
      <c r="T23" s="25">
        <v>0</v>
      </c>
      <c r="U23" s="25">
        <v>0</v>
      </c>
      <c r="V23" s="25">
        <v>0</v>
      </c>
      <c r="W23" s="25" t="s">
        <v>40</v>
      </c>
      <c r="X23" s="25">
        <v>0</v>
      </c>
      <c r="Y23" s="25">
        <v>10</v>
      </c>
      <c r="Z23" s="25">
        <f t="shared" si="0"/>
        <v>2.85714285714286</v>
      </c>
      <c r="AA23" s="25"/>
      <c r="AB23" s="22" t="s">
        <v>41</v>
      </c>
      <c r="AC23" s="21" t="s">
        <v>69</v>
      </c>
      <c r="AD23" s="22"/>
      <c r="AE23" s="25"/>
    </row>
    <row r="24" ht="26" spans="1:31">
      <c r="A24" s="469"/>
      <c r="B24" s="25">
        <v>10</v>
      </c>
      <c r="C24" s="25" t="s">
        <v>82</v>
      </c>
      <c r="D24" s="25">
        <v>22251024</v>
      </c>
      <c r="E24" s="25" t="s">
        <v>37</v>
      </c>
      <c r="F24" s="25">
        <v>0</v>
      </c>
      <c r="G24" s="25" t="s">
        <v>54</v>
      </c>
      <c r="H24" s="25"/>
      <c r="I24" s="25"/>
      <c r="J24" s="25"/>
      <c r="K24" s="25"/>
      <c r="L24" s="25"/>
      <c r="M24" s="25"/>
      <c r="N24" s="25"/>
      <c r="O24" s="25"/>
      <c r="P24" s="25"/>
      <c r="Q24" s="25">
        <v>5</v>
      </c>
      <c r="R24" s="25">
        <v>0</v>
      </c>
      <c r="S24" s="25">
        <v>0</v>
      </c>
      <c r="T24" s="25">
        <v>0</v>
      </c>
      <c r="U24" s="25">
        <v>0</v>
      </c>
      <c r="V24" s="25">
        <v>0</v>
      </c>
      <c r="W24" s="25" t="s">
        <v>40</v>
      </c>
      <c r="X24" s="25">
        <v>0</v>
      </c>
      <c r="Y24" s="25">
        <v>5</v>
      </c>
      <c r="Z24" s="25">
        <f t="shared" si="0"/>
        <v>1.42857142857143</v>
      </c>
      <c r="AA24" s="25"/>
      <c r="AB24" s="22" t="s">
        <v>41</v>
      </c>
      <c r="AC24" s="21" t="s">
        <v>69</v>
      </c>
      <c r="AD24" s="22"/>
      <c r="AE24" s="25"/>
    </row>
    <row r="25" ht="48" spans="1:31">
      <c r="A25" s="469"/>
      <c r="B25" s="25">
        <v>29</v>
      </c>
      <c r="C25" s="20" t="s">
        <v>83</v>
      </c>
      <c r="D25" s="20">
        <v>22251251</v>
      </c>
      <c r="E25" s="20" t="s">
        <v>35</v>
      </c>
      <c r="F25" s="20">
        <v>0</v>
      </c>
      <c r="G25" s="20" t="s">
        <v>65</v>
      </c>
      <c r="H25" s="20" t="s">
        <v>65</v>
      </c>
      <c r="I25" s="20" t="s">
        <v>65</v>
      </c>
      <c r="J25" s="20" t="s">
        <v>65</v>
      </c>
      <c r="K25" s="20" t="s">
        <v>65</v>
      </c>
      <c r="L25" s="20" t="s">
        <v>65</v>
      </c>
      <c r="M25" s="20" t="s">
        <v>65</v>
      </c>
      <c r="N25" s="20" t="s">
        <v>65</v>
      </c>
      <c r="O25" s="20" t="s">
        <v>65</v>
      </c>
      <c r="P25" s="20" t="s">
        <v>65</v>
      </c>
      <c r="Q25" s="20">
        <v>0</v>
      </c>
      <c r="R25" s="20">
        <v>0</v>
      </c>
      <c r="S25" s="20">
        <v>0</v>
      </c>
      <c r="T25" s="20">
        <v>0</v>
      </c>
      <c r="U25" s="20">
        <v>0</v>
      </c>
      <c r="V25" s="20" t="s">
        <v>84</v>
      </c>
      <c r="W25" s="20" t="s">
        <v>40</v>
      </c>
      <c r="X25" s="20">
        <v>0</v>
      </c>
      <c r="Y25" s="20">
        <v>2</v>
      </c>
      <c r="Z25" s="25">
        <f t="shared" si="0"/>
        <v>0.571428571428571</v>
      </c>
      <c r="AA25" s="20"/>
      <c r="AB25" s="22" t="s">
        <v>41</v>
      </c>
      <c r="AC25" s="21" t="s">
        <v>69</v>
      </c>
      <c r="AD25" s="22"/>
      <c r="AE25" s="20"/>
    </row>
    <row r="26" ht="26" spans="1:31">
      <c r="A26" s="469"/>
      <c r="B26" s="21">
        <v>4</v>
      </c>
      <c r="C26" s="471" t="s">
        <v>85</v>
      </c>
      <c r="D26" s="21">
        <v>22251012</v>
      </c>
      <c r="E26" s="21" t="s">
        <v>35</v>
      </c>
      <c r="F26" s="21">
        <v>0</v>
      </c>
      <c r="G26" s="21"/>
      <c r="H26" s="21"/>
      <c r="I26" s="21"/>
      <c r="J26" s="21"/>
      <c r="K26" s="21"/>
      <c r="L26" s="21"/>
      <c r="M26" s="21"/>
      <c r="N26" s="21"/>
      <c r="O26" s="21"/>
      <c r="P26" s="21"/>
      <c r="Q26" s="21"/>
      <c r="R26" s="21"/>
      <c r="S26" s="21"/>
      <c r="T26" s="21"/>
      <c r="U26" s="21"/>
      <c r="V26" s="21"/>
      <c r="W26" s="21" t="s">
        <v>40</v>
      </c>
      <c r="X26" s="21">
        <v>0</v>
      </c>
      <c r="Y26" s="21">
        <v>0</v>
      </c>
      <c r="Z26" s="21">
        <f t="shared" si="0"/>
        <v>0</v>
      </c>
      <c r="AA26" s="21"/>
      <c r="AB26" s="21"/>
      <c r="AC26" s="21" t="s">
        <v>69</v>
      </c>
      <c r="AD26" s="21"/>
      <c r="AE26" s="21"/>
    </row>
    <row r="27" ht="26" spans="1:31">
      <c r="A27" s="469"/>
      <c r="B27" s="21">
        <v>9</v>
      </c>
      <c r="C27" s="471" t="s">
        <v>86</v>
      </c>
      <c r="D27" s="21">
        <v>22251332</v>
      </c>
      <c r="E27" s="21" t="s">
        <v>35</v>
      </c>
      <c r="F27" s="21">
        <v>0</v>
      </c>
      <c r="G27" s="21"/>
      <c r="H27" s="21"/>
      <c r="I27" s="409"/>
      <c r="J27" s="409"/>
      <c r="K27" s="409"/>
      <c r="L27" s="479"/>
      <c r="M27" s="409"/>
      <c r="N27" s="409"/>
      <c r="O27" s="409"/>
      <c r="P27" s="21"/>
      <c r="Q27" s="21"/>
      <c r="R27" s="21"/>
      <c r="S27" s="21"/>
      <c r="T27" s="21"/>
      <c r="U27" s="21"/>
      <c r="V27" s="21"/>
      <c r="W27" s="21" t="s">
        <v>40</v>
      </c>
      <c r="X27" s="21">
        <v>0</v>
      </c>
      <c r="Y27" s="21">
        <v>0</v>
      </c>
      <c r="Z27" s="21">
        <f t="shared" si="0"/>
        <v>0</v>
      </c>
      <c r="AA27" s="21"/>
      <c r="AB27" s="21"/>
      <c r="AC27" s="21" t="s">
        <v>69</v>
      </c>
      <c r="AD27" s="21"/>
      <c r="AE27" s="21"/>
    </row>
    <row r="28" ht="26" spans="1:31">
      <c r="A28" s="469"/>
      <c r="B28" s="25">
        <v>18</v>
      </c>
      <c r="C28" s="25" t="s">
        <v>87</v>
      </c>
      <c r="D28" s="25">
        <v>22251114</v>
      </c>
      <c r="E28" s="25" t="s">
        <v>35</v>
      </c>
      <c r="F28" s="25">
        <v>0</v>
      </c>
      <c r="G28" s="25"/>
      <c r="H28" s="25"/>
      <c r="I28" s="211"/>
      <c r="J28" s="211"/>
      <c r="K28" s="211"/>
      <c r="L28" s="25"/>
      <c r="M28" s="211"/>
      <c r="N28" s="211"/>
      <c r="O28" s="211"/>
      <c r="P28" s="211"/>
      <c r="Q28" s="211">
        <v>0</v>
      </c>
      <c r="R28" s="211">
        <v>0</v>
      </c>
      <c r="S28" s="211">
        <v>0</v>
      </c>
      <c r="T28" s="211">
        <v>0</v>
      </c>
      <c r="U28" s="211">
        <v>0</v>
      </c>
      <c r="V28" s="25"/>
      <c r="W28" s="25" t="s">
        <v>40</v>
      </c>
      <c r="X28" s="25">
        <v>0</v>
      </c>
      <c r="Y28" s="25">
        <v>0</v>
      </c>
      <c r="Z28" s="25">
        <f t="shared" si="0"/>
        <v>0</v>
      </c>
      <c r="AA28" s="25"/>
      <c r="AB28" s="25"/>
      <c r="AC28" s="21" t="s">
        <v>69</v>
      </c>
      <c r="AD28" s="20"/>
      <c r="AE28" s="20"/>
    </row>
    <row r="29" ht="26" spans="1:31">
      <c r="A29" s="469"/>
      <c r="B29" s="25">
        <v>19</v>
      </c>
      <c r="C29" s="472" t="s">
        <v>88</v>
      </c>
      <c r="D29" s="25">
        <v>22251088</v>
      </c>
      <c r="E29" s="25" t="s">
        <v>35</v>
      </c>
      <c r="F29" s="473">
        <v>0</v>
      </c>
      <c r="G29" s="25"/>
      <c r="H29" s="25"/>
      <c r="I29" s="25"/>
      <c r="J29" s="25"/>
      <c r="K29" s="25"/>
      <c r="L29" s="25"/>
      <c r="M29" s="25"/>
      <c r="N29" s="25"/>
      <c r="O29" s="25"/>
      <c r="P29" s="25"/>
      <c r="Q29" s="25"/>
      <c r="R29" s="25"/>
      <c r="S29" s="25"/>
      <c r="T29" s="25"/>
      <c r="U29" s="25"/>
      <c r="V29" s="25"/>
      <c r="W29" s="25" t="s">
        <v>40</v>
      </c>
      <c r="X29" s="480">
        <v>0</v>
      </c>
      <c r="Y29" s="25">
        <v>0</v>
      </c>
      <c r="Z29" s="25">
        <f t="shared" si="0"/>
        <v>0</v>
      </c>
      <c r="AA29" s="25"/>
      <c r="AB29" s="25"/>
      <c r="AC29" s="21" t="s">
        <v>69</v>
      </c>
      <c r="AD29" s="25"/>
      <c r="AE29" s="25"/>
    </row>
    <row r="30" ht="26" spans="1:31">
      <c r="A30" s="469"/>
      <c r="B30" s="25">
        <v>22</v>
      </c>
      <c r="C30" s="21" t="s">
        <v>89</v>
      </c>
      <c r="D30" s="21">
        <v>22251339</v>
      </c>
      <c r="E30" s="21" t="s">
        <v>37</v>
      </c>
      <c r="F30" s="21">
        <v>0</v>
      </c>
      <c r="G30" s="21"/>
      <c r="H30" s="21"/>
      <c r="I30" s="409"/>
      <c r="J30" s="409"/>
      <c r="K30" s="409"/>
      <c r="L30" s="21"/>
      <c r="M30" s="409"/>
      <c r="N30" s="479"/>
      <c r="O30" s="479"/>
      <c r="P30" s="479"/>
      <c r="Q30" s="479"/>
      <c r="R30" s="479"/>
      <c r="S30" s="479"/>
      <c r="T30" s="479"/>
      <c r="U30" s="479"/>
      <c r="V30" s="479"/>
      <c r="W30" s="21" t="s">
        <v>40</v>
      </c>
      <c r="X30" s="21">
        <v>0</v>
      </c>
      <c r="Y30" s="21">
        <v>0</v>
      </c>
      <c r="Z30" s="21">
        <f t="shared" si="0"/>
        <v>0</v>
      </c>
      <c r="AA30" s="21"/>
      <c r="AB30" s="21"/>
      <c r="AC30" s="21" t="s">
        <v>69</v>
      </c>
      <c r="AD30" s="21"/>
      <c r="AE30" s="21"/>
    </row>
    <row r="31" ht="26" spans="1:31">
      <c r="A31" s="469"/>
      <c r="B31" s="21">
        <v>23</v>
      </c>
      <c r="C31" s="21" t="s">
        <v>90</v>
      </c>
      <c r="D31" s="21">
        <v>22251235</v>
      </c>
      <c r="E31" s="21" t="s">
        <v>35</v>
      </c>
      <c r="F31" s="21"/>
      <c r="G31" s="21"/>
      <c r="H31" s="21"/>
      <c r="I31" s="21"/>
      <c r="J31" s="21"/>
      <c r="K31" s="21"/>
      <c r="L31" s="21"/>
      <c r="M31" s="21"/>
      <c r="N31" s="21"/>
      <c r="O31" s="21"/>
      <c r="P31" s="21"/>
      <c r="Q31" s="21"/>
      <c r="R31" s="21"/>
      <c r="S31" s="21"/>
      <c r="T31" s="21"/>
      <c r="U31" s="21"/>
      <c r="V31" s="21"/>
      <c r="W31" s="21" t="s">
        <v>40</v>
      </c>
      <c r="X31" s="21">
        <v>0</v>
      </c>
      <c r="Y31" s="21">
        <v>0</v>
      </c>
      <c r="Z31" s="21">
        <f t="shared" si="0"/>
        <v>0</v>
      </c>
      <c r="AA31" s="21"/>
      <c r="AB31" s="21"/>
      <c r="AC31" s="21" t="s">
        <v>69</v>
      </c>
      <c r="AD31" s="21"/>
      <c r="AE31" s="21"/>
    </row>
    <row r="32" ht="26" spans="1:31">
      <c r="A32" s="469"/>
      <c r="B32" s="25">
        <v>26</v>
      </c>
      <c r="C32" s="25" t="s">
        <v>91</v>
      </c>
      <c r="D32" s="25">
        <v>22251279</v>
      </c>
      <c r="E32" s="25" t="s">
        <v>37</v>
      </c>
      <c r="F32" s="25">
        <v>0</v>
      </c>
      <c r="G32" s="25" t="s">
        <v>54</v>
      </c>
      <c r="H32" s="25"/>
      <c r="I32" s="25"/>
      <c r="J32" s="25"/>
      <c r="K32" s="25"/>
      <c r="L32" s="25"/>
      <c r="M32" s="25"/>
      <c r="N32" s="25"/>
      <c r="O32" s="25"/>
      <c r="P32" s="25"/>
      <c r="Q32" s="25"/>
      <c r="R32" s="25"/>
      <c r="S32" s="25"/>
      <c r="T32" s="25"/>
      <c r="U32" s="25"/>
      <c r="V32" s="25"/>
      <c r="W32" s="25" t="s">
        <v>40</v>
      </c>
      <c r="X32" s="25">
        <v>0</v>
      </c>
      <c r="Y32" s="25">
        <v>0</v>
      </c>
      <c r="Z32" s="25">
        <f t="shared" si="0"/>
        <v>0</v>
      </c>
      <c r="AA32" s="25"/>
      <c r="AB32" s="25"/>
      <c r="AC32" s="21" t="s">
        <v>69</v>
      </c>
      <c r="AD32" s="25"/>
      <c r="AE32" s="25"/>
    </row>
    <row r="33" ht="26" spans="1:31">
      <c r="A33" s="469"/>
      <c r="B33" s="25">
        <v>27</v>
      </c>
      <c r="C33" s="25" t="s">
        <v>92</v>
      </c>
      <c r="D33" s="25">
        <v>22251351</v>
      </c>
      <c r="E33" s="25" t="s">
        <v>35</v>
      </c>
      <c r="F33" s="25">
        <v>0</v>
      </c>
      <c r="G33" s="25" t="s">
        <v>54</v>
      </c>
      <c r="H33" s="25"/>
      <c r="I33" s="25"/>
      <c r="J33" s="25"/>
      <c r="K33" s="25"/>
      <c r="L33" s="25"/>
      <c r="M33" s="25"/>
      <c r="N33" s="25"/>
      <c r="O33" s="25"/>
      <c r="P33" s="25"/>
      <c r="Q33" s="25"/>
      <c r="R33" s="25"/>
      <c r="S33" s="25"/>
      <c r="T33" s="25"/>
      <c r="U33" s="25"/>
      <c r="V33" s="25"/>
      <c r="W33" s="25" t="s">
        <v>40</v>
      </c>
      <c r="X33" s="25">
        <v>0</v>
      </c>
      <c r="Y33" s="25">
        <v>0</v>
      </c>
      <c r="Z33" s="25">
        <f t="shared" si="0"/>
        <v>0</v>
      </c>
      <c r="AA33" s="25"/>
      <c r="AB33" s="25"/>
      <c r="AC33" s="21" t="s">
        <v>69</v>
      </c>
      <c r="AD33" s="25"/>
      <c r="AE33" s="25"/>
    </row>
    <row r="34" ht="24" spans="1:31">
      <c r="A34" s="421"/>
      <c r="B34" s="25">
        <v>31</v>
      </c>
      <c r="C34" s="213" t="s">
        <v>93</v>
      </c>
      <c r="D34" s="20">
        <v>22251090</v>
      </c>
      <c r="E34" s="20" t="s">
        <v>35</v>
      </c>
      <c r="F34" s="20">
        <v>0</v>
      </c>
      <c r="G34" s="20"/>
      <c r="H34" s="20"/>
      <c r="I34" s="20"/>
      <c r="J34" s="20"/>
      <c r="K34" s="20"/>
      <c r="L34" s="20"/>
      <c r="M34" s="20"/>
      <c r="N34" s="20"/>
      <c r="O34" s="20"/>
      <c r="P34" s="20"/>
      <c r="Q34" s="20"/>
      <c r="R34" s="20"/>
      <c r="S34" s="20"/>
      <c r="T34" s="20"/>
      <c r="U34" s="20"/>
      <c r="V34" s="20"/>
      <c r="W34" s="20" t="s">
        <v>40</v>
      </c>
      <c r="X34" s="20">
        <v>0</v>
      </c>
      <c r="Y34" s="20">
        <v>0</v>
      </c>
      <c r="Z34" s="25">
        <v>0</v>
      </c>
      <c r="AA34" s="22"/>
      <c r="AB34" s="20"/>
      <c r="AC34" s="21" t="s">
        <v>69</v>
      </c>
      <c r="AD34" s="22"/>
      <c r="AE34" s="20"/>
    </row>
    <row r="35" s="466" customFormat="1" ht="26" spans="1:31">
      <c r="A35" s="474" t="s">
        <v>94</v>
      </c>
      <c r="B35" s="475">
        <v>1</v>
      </c>
      <c r="C35" s="475" t="s">
        <v>95</v>
      </c>
      <c r="D35" s="475">
        <v>22251129</v>
      </c>
      <c r="E35" s="476" t="s">
        <v>94</v>
      </c>
      <c r="F35" s="475"/>
      <c r="G35" s="475" t="s">
        <v>38</v>
      </c>
      <c r="H35" s="475"/>
      <c r="I35" s="475"/>
      <c r="J35" s="475"/>
      <c r="K35" s="475"/>
      <c r="L35" s="475"/>
      <c r="M35" s="475"/>
      <c r="N35" s="475"/>
      <c r="O35" s="475"/>
      <c r="P35" s="475"/>
      <c r="Q35" s="475">
        <v>26.25</v>
      </c>
      <c r="R35" s="475"/>
      <c r="S35" s="475" t="s">
        <v>96</v>
      </c>
      <c r="T35" s="475"/>
      <c r="U35" s="475" t="s">
        <v>97</v>
      </c>
      <c r="V35" s="475" t="s">
        <v>98</v>
      </c>
      <c r="W35" s="475" t="s">
        <v>40</v>
      </c>
      <c r="X35" s="475">
        <v>20</v>
      </c>
      <c r="Y35" s="475">
        <v>68.75</v>
      </c>
      <c r="Z35" s="475">
        <v>39.35</v>
      </c>
      <c r="AA35" s="482" t="s">
        <v>99</v>
      </c>
      <c r="AB35" s="483" t="s">
        <v>99</v>
      </c>
      <c r="AC35" s="483" t="s">
        <v>40</v>
      </c>
      <c r="AD35" s="483" t="s">
        <v>99</v>
      </c>
      <c r="AE35" s="483" t="s">
        <v>99</v>
      </c>
    </row>
    <row r="36" s="466" customFormat="1" ht="26" spans="1:31">
      <c r="A36" s="477"/>
      <c r="B36" s="475">
        <v>2</v>
      </c>
      <c r="C36" s="475" t="s">
        <v>100</v>
      </c>
      <c r="D36" s="475">
        <v>22251348</v>
      </c>
      <c r="E36" s="476" t="s">
        <v>94</v>
      </c>
      <c r="F36" s="475"/>
      <c r="G36" s="475"/>
      <c r="H36" s="475"/>
      <c r="I36" s="475"/>
      <c r="J36" s="475"/>
      <c r="K36" s="475" t="s">
        <v>67</v>
      </c>
      <c r="L36" s="475" t="s">
        <v>38</v>
      </c>
      <c r="M36" s="475"/>
      <c r="N36" s="475" t="s">
        <v>101</v>
      </c>
      <c r="O36" s="475"/>
      <c r="P36" s="475"/>
      <c r="Q36" s="475" t="s">
        <v>102</v>
      </c>
      <c r="R36" s="475"/>
      <c r="S36" s="475">
        <v>20</v>
      </c>
      <c r="T36" s="475"/>
      <c r="U36" s="475" t="s">
        <v>103</v>
      </c>
      <c r="V36" s="475" t="s">
        <v>104</v>
      </c>
      <c r="W36" s="475" t="s">
        <v>40</v>
      </c>
      <c r="X36" s="475">
        <v>6.5</v>
      </c>
      <c r="Y36" s="475">
        <v>79.75</v>
      </c>
      <c r="Z36" s="475">
        <v>29.28</v>
      </c>
      <c r="AA36" s="483" t="s">
        <v>99</v>
      </c>
      <c r="AB36" s="483" t="s">
        <v>99</v>
      </c>
      <c r="AC36" s="483" t="s">
        <v>40</v>
      </c>
      <c r="AD36" s="483" t="s">
        <v>99</v>
      </c>
      <c r="AE36" s="483" t="s">
        <v>99</v>
      </c>
    </row>
    <row r="37" s="466" customFormat="1" ht="26" spans="1:31">
      <c r="A37" s="477"/>
      <c r="B37" s="475">
        <v>3</v>
      </c>
      <c r="C37" s="475" t="s">
        <v>105</v>
      </c>
      <c r="D37" s="475">
        <v>22251303</v>
      </c>
      <c r="E37" s="476" t="s">
        <v>94</v>
      </c>
      <c r="F37" s="475"/>
      <c r="G37" s="475"/>
      <c r="H37" s="475"/>
      <c r="I37" s="475"/>
      <c r="J37" s="475"/>
      <c r="K37" s="475"/>
      <c r="L37" s="475"/>
      <c r="M37" s="475"/>
      <c r="N37" s="475" t="s">
        <v>106</v>
      </c>
      <c r="O37" s="475"/>
      <c r="P37" s="475"/>
      <c r="Q37" s="475" t="s">
        <v>107</v>
      </c>
      <c r="R37" s="475"/>
      <c r="S37" s="475" t="s">
        <v>108</v>
      </c>
      <c r="T37" s="475"/>
      <c r="U37" s="475">
        <v>30</v>
      </c>
      <c r="V37" s="475" t="s">
        <v>109</v>
      </c>
      <c r="W37" s="475" t="s">
        <v>40</v>
      </c>
      <c r="X37" s="475">
        <v>3</v>
      </c>
      <c r="Y37" s="475">
        <v>86</v>
      </c>
      <c r="Z37" s="475">
        <v>24.35</v>
      </c>
      <c r="AA37" s="483" t="s">
        <v>99</v>
      </c>
      <c r="AB37" s="483" t="s">
        <v>99</v>
      </c>
      <c r="AC37" s="483" t="s">
        <v>40</v>
      </c>
      <c r="AD37" s="483" t="s">
        <v>99</v>
      </c>
      <c r="AE37" s="483" t="s">
        <v>99</v>
      </c>
    </row>
    <row r="38" s="466" customFormat="1" ht="26" spans="1:31">
      <c r="A38" s="477"/>
      <c r="B38" s="475">
        <v>4</v>
      </c>
      <c r="C38" s="475" t="s">
        <v>110</v>
      </c>
      <c r="D38" s="475">
        <v>22251260</v>
      </c>
      <c r="E38" s="476" t="s">
        <v>94</v>
      </c>
      <c r="F38" s="475"/>
      <c r="G38" s="475"/>
      <c r="H38" s="475"/>
      <c r="I38" s="475" t="s">
        <v>111</v>
      </c>
      <c r="J38" s="475"/>
      <c r="K38" s="475"/>
      <c r="L38" s="475"/>
      <c r="M38" s="475"/>
      <c r="N38" s="475" t="s">
        <v>112</v>
      </c>
      <c r="O38" s="475"/>
      <c r="P38" s="475"/>
      <c r="Q38" s="475" t="s">
        <v>113</v>
      </c>
      <c r="R38" s="475"/>
      <c r="S38" s="475" t="s">
        <v>96</v>
      </c>
      <c r="T38" s="475"/>
      <c r="U38" s="475">
        <v>0</v>
      </c>
      <c r="V38" s="475" t="s">
        <v>114</v>
      </c>
      <c r="W38" s="475"/>
      <c r="X38" s="475">
        <v>13</v>
      </c>
      <c r="Y38" s="475">
        <v>39</v>
      </c>
      <c r="Z38" s="475">
        <v>24.14</v>
      </c>
      <c r="AA38" s="483" t="s">
        <v>99</v>
      </c>
      <c r="AB38" s="483" t="s">
        <v>99</v>
      </c>
      <c r="AC38" s="483" t="s">
        <v>40</v>
      </c>
      <c r="AD38" s="483" t="s">
        <v>99</v>
      </c>
      <c r="AE38" s="483" t="s">
        <v>99</v>
      </c>
    </row>
    <row r="39" s="466" customFormat="1" ht="26" spans="1:31">
      <c r="A39" s="477"/>
      <c r="B39" s="475">
        <v>5</v>
      </c>
      <c r="C39" s="475" t="s">
        <v>115</v>
      </c>
      <c r="D39" s="475">
        <v>22251278</v>
      </c>
      <c r="E39" s="476" t="s">
        <v>94</v>
      </c>
      <c r="F39" s="475"/>
      <c r="G39" s="475"/>
      <c r="H39" s="475"/>
      <c r="I39" s="475"/>
      <c r="J39" s="475"/>
      <c r="K39" s="475"/>
      <c r="L39" s="475"/>
      <c r="M39" s="475"/>
      <c r="N39" s="475" t="s">
        <v>116</v>
      </c>
      <c r="O39" s="475"/>
      <c r="P39" s="475"/>
      <c r="Q39" s="475">
        <v>22.5</v>
      </c>
      <c r="R39" s="475"/>
      <c r="S39" s="475">
        <v>10</v>
      </c>
      <c r="T39" s="475"/>
      <c r="U39" s="475">
        <v>7.5</v>
      </c>
      <c r="V39" s="475"/>
      <c r="W39" s="475" t="s">
        <v>40</v>
      </c>
      <c r="X39" s="475">
        <v>3</v>
      </c>
      <c r="Y39" s="475">
        <v>40</v>
      </c>
      <c r="Z39" s="475">
        <v>14.42</v>
      </c>
      <c r="AA39" s="483" t="s">
        <v>99</v>
      </c>
      <c r="AB39" s="483" t="s">
        <v>99</v>
      </c>
      <c r="AC39" s="483" t="s">
        <v>40</v>
      </c>
      <c r="AD39" s="483" t="s">
        <v>99</v>
      </c>
      <c r="AE39" s="483" t="s">
        <v>99</v>
      </c>
    </row>
    <row r="40" s="466" customFormat="1" ht="26" spans="1:31">
      <c r="A40" s="477"/>
      <c r="B40" s="475">
        <v>6</v>
      </c>
      <c r="C40" s="475" t="s">
        <v>117</v>
      </c>
      <c r="D40" s="475">
        <v>22251206</v>
      </c>
      <c r="E40" s="476" t="s">
        <v>94</v>
      </c>
      <c r="F40" s="475"/>
      <c r="G40" s="475"/>
      <c r="H40" s="475"/>
      <c r="I40" s="475" t="s">
        <v>38</v>
      </c>
      <c r="J40" s="475"/>
      <c r="K40" s="475"/>
      <c r="L40" s="475"/>
      <c r="M40" s="475"/>
      <c r="N40" s="475"/>
      <c r="O40" s="475"/>
      <c r="P40" s="475"/>
      <c r="Q40" s="475">
        <v>11.25</v>
      </c>
      <c r="R40" s="475"/>
      <c r="S40" s="475">
        <v>0</v>
      </c>
      <c r="T40" s="475"/>
      <c r="U40" s="475">
        <v>0</v>
      </c>
      <c r="V40" s="475"/>
      <c r="W40" s="475" t="s">
        <v>40</v>
      </c>
      <c r="X40" s="475">
        <v>10</v>
      </c>
      <c r="Y40" s="475">
        <v>11.25</v>
      </c>
      <c r="Z40" s="475">
        <v>13.4615384615385</v>
      </c>
      <c r="AA40" s="483" t="s">
        <v>99</v>
      </c>
      <c r="AB40" s="483" t="s">
        <v>99</v>
      </c>
      <c r="AC40" s="483" t="s">
        <v>40</v>
      </c>
      <c r="AD40" s="483" t="s">
        <v>99</v>
      </c>
      <c r="AE40" s="483" t="s">
        <v>99</v>
      </c>
    </row>
    <row r="41" ht="26" spans="1:31">
      <c r="A41" s="469"/>
      <c r="B41" s="478">
        <v>7</v>
      </c>
      <c r="C41" s="478" t="s">
        <v>118</v>
      </c>
      <c r="D41" s="478">
        <v>22251310</v>
      </c>
      <c r="E41" s="25" t="s">
        <v>94</v>
      </c>
      <c r="F41" s="478"/>
      <c r="G41" s="478"/>
      <c r="H41" s="478"/>
      <c r="I41" s="478"/>
      <c r="J41" s="478"/>
      <c r="K41" s="478"/>
      <c r="L41" s="478"/>
      <c r="M41" s="478"/>
      <c r="N41" s="478"/>
      <c r="O41" s="478"/>
      <c r="P41" s="478"/>
      <c r="Q41" s="478" t="s">
        <v>113</v>
      </c>
      <c r="R41" s="478"/>
      <c r="S41" s="478" t="s">
        <v>108</v>
      </c>
      <c r="T41" s="478"/>
      <c r="U41" s="478"/>
      <c r="V41" s="478" t="s">
        <v>119</v>
      </c>
      <c r="W41" s="478" t="s">
        <v>40</v>
      </c>
      <c r="X41" s="478">
        <v>0</v>
      </c>
      <c r="Y41" s="478">
        <v>45</v>
      </c>
      <c r="Z41" s="478">
        <v>12.85</v>
      </c>
      <c r="AA41" s="478"/>
      <c r="AB41" s="484" t="s">
        <v>99</v>
      </c>
      <c r="AC41" s="484" t="s">
        <v>40</v>
      </c>
      <c r="AD41" s="484" t="s">
        <v>99</v>
      </c>
      <c r="AE41" s="478"/>
    </row>
    <row r="42" ht="26" spans="1:31">
      <c r="A42" s="469"/>
      <c r="B42" s="478">
        <v>8</v>
      </c>
      <c r="C42" s="478" t="s">
        <v>120</v>
      </c>
      <c r="D42" s="478">
        <v>22251297</v>
      </c>
      <c r="E42" s="25" t="s">
        <v>94</v>
      </c>
      <c r="F42" s="478"/>
      <c r="G42" s="478"/>
      <c r="H42" s="478"/>
      <c r="I42" s="478" t="s">
        <v>38</v>
      </c>
      <c r="J42" s="478"/>
      <c r="K42" s="478"/>
      <c r="L42" s="478"/>
      <c r="M42" s="478"/>
      <c r="N42" s="478"/>
      <c r="O42" s="478"/>
      <c r="P42" s="478"/>
      <c r="Q42" s="478"/>
      <c r="R42" s="478"/>
      <c r="S42" s="478"/>
      <c r="T42" s="478"/>
      <c r="U42" s="478"/>
      <c r="V42" s="478"/>
      <c r="W42" s="478" t="s">
        <v>40</v>
      </c>
      <c r="X42" s="478">
        <v>10</v>
      </c>
      <c r="Y42" s="478">
        <v>0</v>
      </c>
      <c r="Z42" s="478">
        <v>10</v>
      </c>
      <c r="AA42" s="484" t="s">
        <v>99</v>
      </c>
      <c r="AB42" s="478"/>
      <c r="AC42" s="484" t="s">
        <v>40</v>
      </c>
      <c r="AD42" s="484" t="s">
        <v>99</v>
      </c>
      <c r="AE42" s="478"/>
    </row>
    <row r="43" ht="26" spans="1:31">
      <c r="A43" s="469"/>
      <c r="B43" s="478">
        <v>9</v>
      </c>
      <c r="C43" s="478" t="s">
        <v>121</v>
      </c>
      <c r="D43" s="478">
        <v>22251098</v>
      </c>
      <c r="E43" s="25" t="s">
        <v>94</v>
      </c>
      <c r="F43" s="478"/>
      <c r="G43" s="478"/>
      <c r="H43" s="478"/>
      <c r="I43" s="478"/>
      <c r="J43" s="478"/>
      <c r="K43" s="478"/>
      <c r="L43" s="478"/>
      <c r="M43" s="478"/>
      <c r="N43" s="478"/>
      <c r="O43" s="478"/>
      <c r="P43" s="478"/>
      <c r="Q43" s="478" t="s">
        <v>122</v>
      </c>
      <c r="R43" s="478"/>
      <c r="S43" s="478" t="s">
        <v>108</v>
      </c>
      <c r="T43" s="478"/>
      <c r="U43" s="478"/>
      <c r="V43" s="478"/>
      <c r="W43" s="478" t="s">
        <v>40</v>
      </c>
      <c r="X43" s="478">
        <v>0</v>
      </c>
      <c r="Y43" s="478">
        <v>32.5</v>
      </c>
      <c r="Z43" s="478">
        <v>9.28</v>
      </c>
      <c r="AA43" s="478"/>
      <c r="AB43" s="484" t="s">
        <v>99</v>
      </c>
      <c r="AC43" s="484" t="s">
        <v>40</v>
      </c>
      <c r="AD43" s="484" t="s">
        <v>99</v>
      </c>
      <c r="AE43" s="478"/>
    </row>
    <row r="44" ht="26" spans="1:31">
      <c r="A44" s="469"/>
      <c r="B44" s="478">
        <v>10</v>
      </c>
      <c r="C44" s="478" t="s">
        <v>123</v>
      </c>
      <c r="D44" s="478">
        <v>22251083</v>
      </c>
      <c r="E44" s="25" t="s">
        <v>94</v>
      </c>
      <c r="F44" s="478"/>
      <c r="G44" s="478"/>
      <c r="H44" s="478"/>
      <c r="I44" s="478"/>
      <c r="J44" s="478"/>
      <c r="K44" s="478"/>
      <c r="L44" s="478"/>
      <c r="M44" s="478"/>
      <c r="N44" s="478"/>
      <c r="O44" s="478"/>
      <c r="P44" s="478"/>
      <c r="Q44" s="478">
        <v>11.25</v>
      </c>
      <c r="R44" s="478"/>
      <c r="S44" s="478">
        <v>10</v>
      </c>
      <c r="T44" s="478"/>
      <c r="U44" s="478">
        <v>7.5</v>
      </c>
      <c r="V44" s="478"/>
      <c r="W44" s="478" t="s">
        <v>40</v>
      </c>
      <c r="X44" s="478">
        <v>0</v>
      </c>
      <c r="Y44" s="478">
        <v>28.75</v>
      </c>
      <c r="Z44" s="478">
        <v>8.21</v>
      </c>
      <c r="AA44" s="478"/>
      <c r="AB44" s="484" t="s">
        <v>99</v>
      </c>
      <c r="AC44" s="484" t="s">
        <v>40</v>
      </c>
      <c r="AD44" s="484" t="s">
        <v>99</v>
      </c>
      <c r="AE44" s="478"/>
    </row>
    <row r="45" ht="26" spans="1:31">
      <c r="A45" s="469"/>
      <c r="B45" s="478">
        <v>11</v>
      </c>
      <c r="C45" s="475" t="s">
        <v>124</v>
      </c>
      <c r="D45" s="478">
        <v>22251217</v>
      </c>
      <c r="E45" s="25" t="s">
        <v>94</v>
      </c>
      <c r="F45" s="478"/>
      <c r="G45" s="478"/>
      <c r="H45" s="478"/>
      <c r="I45" s="478"/>
      <c r="J45" s="478"/>
      <c r="K45" s="478"/>
      <c r="L45" s="478"/>
      <c r="M45" s="478"/>
      <c r="N45" s="478" t="s">
        <v>116</v>
      </c>
      <c r="O45" s="478"/>
      <c r="P45" s="478"/>
      <c r="Q45" s="478">
        <v>15</v>
      </c>
      <c r="R45" s="478"/>
      <c r="S45" s="478">
        <v>0</v>
      </c>
      <c r="T45" s="478"/>
      <c r="U45" s="478">
        <v>0</v>
      </c>
      <c r="V45" s="478"/>
      <c r="W45" s="478" t="s">
        <v>40</v>
      </c>
      <c r="X45" s="478">
        <v>3</v>
      </c>
      <c r="Y45" s="478">
        <v>15</v>
      </c>
      <c r="Z45" s="478">
        <v>7.29</v>
      </c>
      <c r="AA45" s="484" t="s">
        <v>99</v>
      </c>
      <c r="AB45" s="484" t="s">
        <v>99</v>
      </c>
      <c r="AC45" s="484" t="s">
        <v>40</v>
      </c>
      <c r="AD45" s="484" t="s">
        <v>99</v>
      </c>
      <c r="AE45" s="484" t="s">
        <v>99</v>
      </c>
    </row>
    <row r="46" ht="26" spans="1:31">
      <c r="A46" s="469"/>
      <c r="B46" s="478">
        <v>12</v>
      </c>
      <c r="C46" s="478" t="s">
        <v>125</v>
      </c>
      <c r="D46" s="478">
        <v>22251086</v>
      </c>
      <c r="E46" s="25" t="s">
        <v>94</v>
      </c>
      <c r="F46" s="478"/>
      <c r="G46" s="478"/>
      <c r="H46" s="478"/>
      <c r="I46" s="478"/>
      <c r="J46" s="478"/>
      <c r="K46" s="478"/>
      <c r="L46" s="478"/>
      <c r="M46" s="478"/>
      <c r="N46" s="478"/>
      <c r="O46" s="478"/>
      <c r="P46" s="478"/>
      <c r="Q46" s="478" t="s">
        <v>113</v>
      </c>
      <c r="R46" s="478"/>
      <c r="S46" s="478" t="s">
        <v>108</v>
      </c>
      <c r="T46" s="478"/>
      <c r="U46" s="478"/>
      <c r="V46" s="478"/>
      <c r="W46" s="478" t="s">
        <v>40</v>
      </c>
      <c r="X46" s="478">
        <v>0</v>
      </c>
      <c r="Y46" s="478">
        <v>25</v>
      </c>
      <c r="Z46" s="478">
        <v>7.14</v>
      </c>
      <c r="AA46" s="478"/>
      <c r="AB46" s="484" t="s">
        <v>99</v>
      </c>
      <c r="AC46" s="484" t="s">
        <v>40</v>
      </c>
      <c r="AD46" s="484" t="s">
        <v>99</v>
      </c>
      <c r="AE46" s="478"/>
    </row>
    <row r="47" ht="26" spans="1:31">
      <c r="A47" s="469"/>
      <c r="B47" s="478">
        <v>13</v>
      </c>
      <c r="C47" s="478" t="s">
        <v>126</v>
      </c>
      <c r="D47" s="478">
        <v>22251020</v>
      </c>
      <c r="E47" s="25" t="s">
        <v>94</v>
      </c>
      <c r="F47" s="478"/>
      <c r="G47" s="478" t="s">
        <v>38</v>
      </c>
      <c r="H47" s="478"/>
      <c r="I47" s="478"/>
      <c r="J47" s="478"/>
      <c r="K47" s="478"/>
      <c r="L47" s="478"/>
      <c r="M47" s="478"/>
      <c r="N47" s="478"/>
      <c r="O47" s="478"/>
      <c r="P47" s="478"/>
      <c r="Q47" s="478">
        <v>0</v>
      </c>
      <c r="R47" s="478"/>
      <c r="S47" s="478">
        <v>0</v>
      </c>
      <c r="T47" s="478"/>
      <c r="U47" s="478">
        <v>0</v>
      </c>
      <c r="V47" s="478"/>
      <c r="W47" s="478" t="s">
        <v>40</v>
      </c>
      <c r="X47" s="478">
        <v>6</v>
      </c>
      <c r="Y47" s="478">
        <v>0</v>
      </c>
      <c r="Z47" s="478">
        <v>6</v>
      </c>
      <c r="AA47" s="484" t="s">
        <v>99</v>
      </c>
      <c r="AB47" s="478"/>
      <c r="AC47" s="484"/>
      <c r="AD47" s="484"/>
      <c r="AE47" s="478"/>
    </row>
    <row r="48" ht="26" spans="1:31">
      <c r="A48" s="469"/>
      <c r="B48" s="478">
        <v>14</v>
      </c>
      <c r="C48" s="478" t="s">
        <v>127</v>
      </c>
      <c r="D48" s="478">
        <v>22251263</v>
      </c>
      <c r="E48" s="25" t="s">
        <v>94</v>
      </c>
      <c r="F48" s="478"/>
      <c r="G48" s="478"/>
      <c r="H48" s="478"/>
      <c r="I48" s="478"/>
      <c r="J48" s="478"/>
      <c r="K48" s="478"/>
      <c r="L48" s="478" t="s">
        <v>38</v>
      </c>
      <c r="M48" s="478"/>
      <c r="N48" s="478"/>
      <c r="O48" s="478"/>
      <c r="P48" s="478"/>
      <c r="Q48" s="478">
        <v>8</v>
      </c>
      <c r="R48" s="478"/>
      <c r="S48" s="478">
        <v>0</v>
      </c>
      <c r="T48" s="478"/>
      <c r="U48" s="478">
        <v>0</v>
      </c>
      <c r="V48" s="478"/>
      <c r="W48" s="478" t="s">
        <v>40</v>
      </c>
      <c r="X48" s="478">
        <v>3</v>
      </c>
      <c r="Y48" s="478">
        <v>8</v>
      </c>
      <c r="Z48" s="478">
        <v>5.29</v>
      </c>
      <c r="AA48" s="484" t="s">
        <v>99</v>
      </c>
      <c r="AB48" s="484" t="s">
        <v>99</v>
      </c>
      <c r="AC48" s="478"/>
      <c r="AD48" s="478"/>
      <c r="AE48" s="484"/>
    </row>
    <row r="49" ht="26" spans="1:31">
      <c r="A49" s="469"/>
      <c r="B49" s="478">
        <v>15</v>
      </c>
      <c r="C49" s="478" t="s">
        <v>128</v>
      </c>
      <c r="D49" s="478">
        <v>22251209</v>
      </c>
      <c r="E49" s="25" t="s">
        <v>94</v>
      </c>
      <c r="F49" s="478"/>
      <c r="G49" s="478"/>
      <c r="H49" s="478"/>
      <c r="I49" s="478"/>
      <c r="J49" s="478"/>
      <c r="K49" s="478"/>
      <c r="L49" s="478"/>
      <c r="M49" s="478"/>
      <c r="N49" s="478" t="s">
        <v>116</v>
      </c>
      <c r="O49" s="478"/>
      <c r="P49" s="478"/>
      <c r="Q49" s="478">
        <v>0</v>
      </c>
      <c r="R49" s="478"/>
      <c r="S49" s="478">
        <v>0</v>
      </c>
      <c r="T49" s="478"/>
      <c r="U49" s="478">
        <v>0</v>
      </c>
      <c r="V49" s="478"/>
      <c r="W49" s="478" t="s">
        <v>40</v>
      </c>
      <c r="X49" s="478">
        <v>3</v>
      </c>
      <c r="Y49" s="478">
        <v>0</v>
      </c>
      <c r="Z49" s="478">
        <v>3</v>
      </c>
      <c r="AA49" s="484" t="s">
        <v>99</v>
      </c>
      <c r="AB49" s="478"/>
      <c r="AC49" s="478"/>
      <c r="AD49" s="478"/>
      <c r="AE49" s="478"/>
    </row>
    <row r="50" ht="26" spans="1:31">
      <c r="A50" s="469"/>
      <c r="B50" s="478">
        <v>16</v>
      </c>
      <c r="C50" s="478" t="s">
        <v>129</v>
      </c>
      <c r="D50" s="478">
        <v>22251169</v>
      </c>
      <c r="E50" s="25" t="s">
        <v>94</v>
      </c>
      <c r="F50" s="478"/>
      <c r="G50" s="478"/>
      <c r="H50" s="478"/>
      <c r="I50" s="478"/>
      <c r="J50" s="478"/>
      <c r="K50" s="478"/>
      <c r="L50" s="478"/>
      <c r="M50" s="478"/>
      <c r="N50" s="478"/>
      <c r="O50" s="478"/>
      <c r="P50" s="478"/>
      <c r="Q50" s="478">
        <v>6</v>
      </c>
      <c r="R50" s="478"/>
      <c r="S50" s="478">
        <v>0</v>
      </c>
      <c r="T50" s="478"/>
      <c r="U50" s="478">
        <v>0</v>
      </c>
      <c r="V50" s="478"/>
      <c r="W50" s="478" t="s">
        <v>40</v>
      </c>
      <c r="X50" s="478">
        <v>0</v>
      </c>
      <c r="Y50" s="478">
        <v>6</v>
      </c>
      <c r="Z50" s="478">
        <v>1.7</v>
      </c>
      <c r="AA50" s="478"/>
      <c r="AB50" s="478"/>
      <c r="AC50" s="478"/>
      <c r="AD50" s="478"/>
      <c r="AE50" s="478"/>
    </row>
    <row r="51" ht="26" spans="1:31">
      <c r="A51" s="469"/>
      <c r="B51" s="478">
        <v>17</v>
      </c>
      <c r="C51" s="478" t="s">
        <v>130</v>
      </c>
      <c r="D51" s="478">
        <v>22251257</v>
      </c>
      <c r="E51" s="25" t="s">
        <v>94</v>
      </c>
      <c r="F51" s="478"/>
      <c r="G51" s="478"/>
      <c r="H51" s="478"/>
      <c r="I51" s="478"/>
      <c r="J51" s="478"/>
      <c r="K51" s="478"/>
      <c r="L51" s="478"/>
      <c r="M51" s="478"/>
      <c r="N51" s="478"/>
      <c r="O51" s="478"/>
      <c r="P51" s="478"/>
      <c r="Q51" s="478">
        <v>0</v>
      </c>
      <c r="R51" s="478"/>
      <c r="S51" s="478">
        <v>0</v>
      </c>
      <c r="T51" s="478"/>
      <c r="U51" s="478">
        <v>0</v>
      </c>
      <c r="V51" s="478" t="s">
        <v>131</v>
      </c>
      <c r="W51" s="478" t="s">
        <v>40</v>
      </c>
      <c r="X51" s="478">
        <v>0</v>
      </c>
      <c r="Y51" s="478">
        <v>2</v>
      </c>
      <c r="Z51" s="478">
        <v>0.57</v>
      </c>
      <c r="AA51" s="478"/>
      <c r="AB51" s="478"/>
      <c r="AC51" s="478"/>
      <c r="AD51" s="478"/>
      <c r="AE51" s="478"/>
    </row>
    <row r="52" ht="26" spans="1:31">
      <c r="A52" s="469"/>
      <c r="B52" s="478">
        <v>18</v>
      </c>
      <c r="C52" s="478" t="s">
        <v>132</v>
      </c>
      <c r="D52" s="478">
        <v>22251007</v>
      </c>
      <c r="E52" s="25" t="s">
        <v>94</v>
      </c>
      <c r="F52" s="478"/>
      <c r="G52" s="478"/>
      <c r="H52" s="478"/>
      <c r="I52" s="478"/>
      <c r="J52" s="478"/>
      <c r="K52" s="478"/>
      <c r="L52" s="478"/>
      <c r="M52" s="478"/>
      <c r="N52" s="478"/>
      <c r="O52" s="478"/>
      <c r="P52" s="478"/>
      <c r="Q52" s="478">
        <v>0</v>
      </c>
      <c r="R52" s="478"/>
      <c r="S52" s="478">
        <v>0</v>
      </c>
      <c r="T52" s="478"/>
      <c r="U52" s="478"/>
      <c r="V52" s="478"/>
      <c r="W52" s="478" t="s">
        <v>40</v>
      </c>
      <c r="X52" s="478">
        <v>0</v>
      </c>
      <c r="Y52" s="478">
        <v>0</v>
      </c>
      <c r="Z52" s="478">
        <v>0</v>
      </c>
      <c r="AA52" s="478"/>
      <c r="AB52" s="478"/>
      <c r="AC52" s="478"/>
      <c r="AD52" s="478"/>
      <c r="AE52" s="478"/>
    </row>
    <row r="53" ht="26" spans="1:31">
      <c r="A53" s="469"/>
      <c r="B53" s="478">
        <v>19</v>
      </c>
      <c r="C53" s="478" t="s">
        <v>133</v>
      </c>
      <c r="D53" s="478">
        <v>22251027</v>
      </c>
      <c r="E53" s="25" t="s">
        <v>94</v>
      </c>
      <c r="F53" s="478"/>
      <c r="G53" s="478"/>
      <c r="H53" s="478"/>
      <c r="I53" s="478"/>
      <c r="J53" s="478"/>
      <c r="K53" s="478"/>
      <c r="L53" s="478"/>
      <c r="M53" s="478"/>
      <c r="N53" s="478"/>
      <c r="O53" s="478"/>
      <c r="P53" s="478"/>
      <c r="Q53" s="478">
        <v>0</v>
      </c>
      <c r="R53" s="478"/>
      <c r="S53" s="478">
        <v>0</v>
      </c>
      <c r="T53" s="478"/>
      <c r="U53" s="478">
        <v>0</v>
      </c>
      <c r="V53" s="478"/>
      <c r="W53" s="478" t="s">
        <v>40</v>
      </c>
      <c r="X53" s="478">
        <v>0</v>
      </c>
      <c r="Y53" s="478">
        <v>0</v>
      </c>
      <c r="Z53" s="478">
        <v>0</v>
      </c>
      <c r="AA53" s="478"/>
      <c r="AB53" s="478"/>
      <c r="AC53" s="478"/>
      <c r="AD53" s="478"/>
      <c r="AE53" s="478"/>
    </row>
    <row r="54" ht="26" spans="1:31">
      <c r="A54" s="469"/>
      <c r="B54" s="478">
        <v>20</v>
      </c>
      <c r="C54" s="478" t="s">
        <v>134</v>
      </c>
      <c r="D54" s="478">
        <v>22251028</v>
      </c>
      <c r="E54" s="25" t="s">
        <v>94</v>
      </c>
      <c r="F54" s="478"/>
      <c r="G54" s="478"/>
      <c r="H54" s="478"/>
      <c r="I54" s="478"/>
      <c r="J54" s="478"/>
      <c r="K54" s="478"/>
      <c r="L54" s="478"/>
      <c r="M54" s="478"/>
      <c r="N54" s="478"/>
      <c r="O54" s="478"/>
      <c r="P54" s="478"/>
      <c r="Q54" s="478">
        <v>0</v>
      </c>
      <c r="R54" s="478"/>
      <c r="S54" s="478">
        <v>0</v>
      </c>
      <c r="T54" s="478"/>
      <c r="U54" s="478">
        <v>0</v>
      </c>
      <c r="V54" s="478"/>
      <c r="W54" s="478" t="s">
        <v>40</v>
      </c>
      <c r="X54" s="478">
        <v>0</v>
      </c>
      <c r="Y54" s="478">
        <v>0</v>
      </c>
      <c r="Z54" s="478">
        <v>0</v>
      </c>
      <c r="AA54" s="478"/>
      <c r="AB54" s="478"/>
      <c r="AC54" s="478"/>
      <c r="AD54" s="478"/>
      <c r="AE54" s="478"/>
    </row>
    <row r="55" ht="26" spans="1:31">
      <c r="A55" s="469"/>
      <c r="B55" s="478">
        <v>21</v>
      </c>
      <c r="C55" s="478" t="s">
        <v>135</v>
      </c>
      <c r="D55" s="478">
        <v>22251054</v>
      </c>
      <c r="E55" s="25" t="s">
        <v>94</v>
      </c>
      <c r="F55" s="478"/>
      <c r="G55" s="478"/>
      <c r="H55" s="478"/>
      <c r="I55" s="478"/>
      <c r="J55" s="478"/>
      <c r="K55" s="478"/>
      <c r="L55" s="478"/>
      <c r="M55" s="478"/>
      <c r="N55" s="478"/>
      <c r="O55" s="478"/>
      <c r="P55" s="478"/>
      <c r="Q55" s="478">
        <v>0</v>
      </c>
      <c r="R55" s="478"/>
      <c r="S55" s="478">
        <v>0</v>
      </c>
      <c r="T55" s="478"/>
      <c r="U55" s="478">
        <v>0</v>
      </c>
      <c r="V55" s="478"/>
      <c r="W55" s="478" t="s">
        <v>40</v>
      </c>
      <c r="X55" s="478">
        <v>0</v>
      </c>
      <c r="Y55" s="478">
        <v>0</v>
      </c>
      <c r="Z55" s="478">
        <v>0</v>
      </c>
      <c r="AA55" s="478"/>
      <c r="AB55" s="478"/>
      <c r="AC55" s="478"/>
      <c r="AD55" s="478"/>
      <c r="AE55" s="478"/>
    </row>
    <row r="56" ht="26" spans="1:31">
      <c r="A56" s="469"/>
      <c r="B56" s="478">
        <v>22</v>
      </c>
      <c r="C56" s="478" t="s">
        <v>136</v>
      </c>
      <c r="D56" s="478">
        <v>22251077</v>
      </c>
      <c r="E56" s="25" t="s">
        <v>94</v>
      </c>
      <c r="F56" s="478"/>
      <c r="G56" s="478"/>
      <c r="H56" s="478"/>
      <c r="I56" s="478"/>
      <c r="J56" s="478"/>
      <c r="K56" s="478"/>
      <c r="L56" s="478"/>
      <c r="M56" s="478"/>
      <c r="N56" s="478"/>
      <c r="O56" s="478"/>
      <c r="P56" s="478"/>
      <c r="Q56" s="478">
        <v>0</v>
      </c>
      <c r="R56" s="478"/>
      <c r="S56" s="478">
        <v>0</v>
      </c>
      <c r="T56" s="478"/>
      <c r="U56" s="478">
        <v>0</v>
      </c>
      <c r="V56" s="478"/>
      <c r="W56" s="478" t="s">
        <v>40</v>
      </c>
      <c r="X56" s="478">
        <v>0</v>
      </c>
      <c r="Y56" s="478">
        <v>0</v>
      </c>
      <c r="Z56" s="478">
        <v>0</v>
      </c>
      <c r="AA56" s="478"/>
      <c r="AB56" s="478"/>
      <c r="AC56" s="478"/>
      <c r="AD56" s="478"/>
      <c r="AE56" s="478"/>
    </row>
    <row r="57" ht="26" spans="1:31">
      <c r="A57" s="469"/>
      <c r="B57" s="478">
        <v>23</v>
      </c>
      <c r="C57" s="478" t="s">
        <v>137</v>
      </c>
      <c r="D57" s="478">
        <v>22251104</v>
      </c>
      <c r="E57" s="25" t="s">
        <v>94</v>
      </c>
      <c r="F57" s="478"/>
      <c r="G57" s="478"/>
      <c r="H57" s="478"/>
      <c r="I57" s="478"/>
      <c r="J57" s="478"/>
      <c r="K57" s="478"/>
      <c r="L57" s="478"/>
      <c r="M57" s="478"/>
      <c r="N57" s="478"/>
      <c r="O57" s="478"/>
      <c r="P57" s="478"/>
      <c r="Q57" s="478">
        <v>0</v>
      </c>
      <c r="R57" s="478"/>
      <c r="S57" s="478">
        <v>0</v>
      </c>
      <c r="T57" s="478"/>
      <c r="U57" s="478">
        <v>0</v>
      </c>
      <c r="V57" s="478"/>
      <c r="W57" s="478" t="s">
        <v>40</v>
      </c>
      <c r="X57" s="478">
        <v>0</v>
      </c>
      <c r="Y57" s="478">
        <v>0</v>
      </c>
      <c r="Z57" s="478">
        <v>0</v>
      </c>
      <c r="AA57" s="478"/>
      <c r="AB57" s="478"/>
      <c r="AC57" s="478"/>
      <c r="AD57" s="478"/>
      <c r="AE57" s="478"/>
    </row>
    <row r="58" ht="26" spans="1:31">
      <c r="A58" s="469"/>
      <c r="B58" s="478">
        <v>24</v>
      </c>
      <c r="C58" s="478" t="s">
        <v>138</v>
      </c>
      <c r="D58" s="478">
        <v>22251107</v>
      </c>
      <c r="E58" s="25" t="s">
        <v>94</v>
      </c>
      <c r="F58" s="478"/>
      <c r="G58" s="478"/>
      <c r="H58" s="478"/>
      <c r="I58" s="478"/>
      <c r="J58" s="478"/>
      <c r="K58" s="478"/>
      <c r="L58" s="478"/>
      <c r="M58" s="478"/>
      <c r="N58" s="478"/>
      <c r="O58" s="478"/>
      <c r="P58" s="478"/>
      <c r="Q58" s="478">
        <v>0</v>
      </c>
      <c r="R58" s="478"/>
      <c r="S58" s="478">
        <v>0</v>
      </c>
      <c r="T58" s="478"/>
      <c r="U58" s="478">
        <v>0</v>
      </c>
      <c r="V58" s="478"/>
      <c r="W58" s="478" t="s">
        <v>40</v>
      </c>
      <c r="X58" s="478">
        <v>0</v>
      </c>
      <c r="Y58" s="478">
        <v>0</v>
      </c>
      <c r="Z58" s="478">
        <v>0</v>
      </c>
      <c r="AA58" s="478"/>
      <c r="AB58" s="478"/>
      <c r="AC58" s="478"/>
      <c r="AD58" s="478"/>
      <c r="AE58" s="478"/>
    </row>
    <row r="59" ht="26" spans="1:31">
      <c r="A59" s="469"/>
      <c r="B59" s="478">
        <v>25</v>
      </c>
      <c r="C59" s="478" t="s">
        <v>139</v>
      </c>
      <c r="D59" s="478">
        <v>22251123</v>
      </c>
      <c r="E59" s="25" t="s">
        <v>94</v>
      </c>
      <c r="F59" s="478"/>
      <c r="G59" s="478"/>
      <c r="H59" s="478"/>
      <c r="I59" s="478"/>
      <c r="J59" s="478"/>
      <c r="K59" s="478"/>
      <c r="L59" s="478"/>
      <c r="M59" s="478"/>
      <c r="N59" s="478"/>
      <c r="O59" s="478"/>
      <c r="P59" s="478"/>
      <c r="Q59" s="478">
        <v>0</v>
      </c>
      <c r="R59" s="478"/>
      <c r="S59" s="478">
        <v>0</v>
      </c>
      <c r="T59" s="478"/>
      <c r="U59" s="478">
        <v>0</v>
      </c>
      <c r="V59" s="478"/>
      <c r="W59" s="478" t="s">
        <v>40</v>
      </c>
      <c r="X59" s="478">
        <v>0</v>
      </c>
      <c r="Y59" s="478">
        <v>0</v>
      </c>
      <c r="Z59" s="478">
        <v>0</v>
      </c>
      <c r="AA59" s="478"/>
      <c r="AB59" s="478"/>
      <c r="AC59" s="478"/>
      <c r="AD59" s="478"/>
      <c r="AE59" s="478"/>
    </row>
    <row r="60" ht="26" spans="1:31">
      <c r="A60" s="469"/>
      <c r="B60" s="478">
        <v>26</v>
      </c>
      <c r="C60" s="478" t="s">
        <v>140</v>
      </c>
      <c r="D60" s="478">
        <v>22251136</v>
      </c>
      <c r="E60" s="25" t="s">
        <v>94</v>
      </c>
      <c r="F60" s="478"/>
      <c r="G60" s="478"/>
      <c r="H60" s="478"/>
      <c r="I60" s="478"/>
      <c r="J60" s="478"/>
      <c r="K60" s="478"/>
      <c r="L60" s="478"/>
      <c r="M60" s="478"/>
      <c r="N60" s="478"/>
      <c r="O60" s="478"/>
      <c r="P60" s="478"/>
      <c r="Q60" s="478">
        <v>0</v>
      </c>
      <c r="R60" s="478"/>
      <c r="S60" s="478">
        <v>0</v>
      </c>
      <c r="T60" s="478"/>
      <c r="U60" s="478">
        <v>0</v>
      </c>
      <c r="V60" s="478"/>
      <c r="W60" s="478" t="s">
        <v>40</v>
      </c>
      <c r="X60" s="478">
        <v>0</v>
      </c>
      <c r="Y60" s="478">
        <v>0</v>
      </c>
      <c r="Z60" s="478">
        <v>0</v>
      </c>
      <c r="AA60" s="478"/>
      <c r="AB60" s="478"/>
      <c r="AC60" s="478"/>
      <c r="AD60" s="478"/>
      <c r="AE60" s="478"/>
    </row>
    <row r="61" ht="26" spans="1:31">
      <c r="A61" s="469"/>
      <c r="B61" s="478">
        <v>27</v>
      </c>
      <c r="C61" s="478" t="s">
        <v>141</v>
      </c>
      <c r="D61" s="478">
        <v>22251176</v>
      </c>
      <c r="E61" s="25" t="s">
        <v>94</v>
      </c>
      <c r="F61" s="478"/>
      <c r="G61" s="478"/>
      <c r="H61" s="478"/>
      <c r="I61" s="478"/>
      <c r="J61" s="478"/>
      <c r="K61" s="478"/>
      <c r="L61" s="478"/>
      <c r="M61" s="478"/>
      <c r="N61" s="478"/>
      <c r="O61" s="478"/>
      <c r="P61" s="478"/>
      <c r="Q61" s="478">
        <v>0</v>
      </c>
      <c r="R61" s="478"/>
      <c r="S61" s="478">
        <v>0</v>
      </c>
      <c r="T61" s="478"/>
      <c r="U61" s="478">
        <v>0</v>
      </c>
      <c r="V61" s="478"/>
      <c r="W61" s="478" t="s">
        <v>40</v>
      </c>
      <c r="X61" s="478">
        <v>0</v>
      </c>
      <c r="Y61" s="478">
        <v>0</v>
      </c>
      <c r="Z61" s="478">
        <v>0</v>
      </c>
      <c r="AA61" s="478"/>
      <c r="AB61" s="478"/>
      <c r="AC61" s="478"/>
      <c r="AD61" s="478"/>
      <c r="AE61" s="478"/>
    </row>
    <row r="62" ht="26" spans="1:31">
      <c r="A62" s="469"/>
      <c r="B62" s="478">
        <v>28</v>
      </c>
      <c r="C62" s="478" t="s">
        <v>142</v>
      </c>
      <c r="D62" s="478">
        <v>22251192</v>
      </c>
      <c r="E62" s="25" t="s">
        <v>94</v>
      </c>
      <c r="F62" s="478"/>
      <c r="G62" s="478"/>
      <c r="H62" s="478"/>
      <c r="I62" s="478"/>
      <c r="J62" s="478"/>
      <c r="K62" s="478"/>
      <c r="L62" s="478"/>
      <c r="M62" s="478"/>
      <c r="N62" s="478"/>
      <c r="O62" s="478"/>
      <c r="P62" s="478"/>
      <c r="Q62" s="478">
        <v>0</v>
      </c>
      <c r="R62" s="478"/>
      <c r="S62" s="478">
        <v>0</v>
      </c>
      <c r="T62" s="478"/>
      <c r="U62" s="478">
        <v>0</v>
      </c>
      <c r="V62" s="478"/>
      <c r="W62" s="478" t="s">
        <v>40</v>
      </c>
      <c r="X62" s="478">
        <v>0</v>
      </c>
      <c r="Y62" s="478">
        <v>0</v>
      </c>
      <c r="Z62" s="478">
        <v>0</v>
      </c>
      <c r="AA62" s="478"/>
      <c r="AB62" s="478"/>
      <c r="AC62" s="478"/>
      <c r="AD62" s="478"/>
      <c r="AE62" s="478"/>
    </row>
    <row r="63" ht="26" spans="1:31">
      <c r="A63" s="469"/>
      <c r="B63" s="478">
        <v>29</v>
      </c>
      <c r="C63" s="478" t="s">
        <v>143</v>
      </c>
      <c r="D63" s="478">
        <v>22251220</v>
      </c>
      <c r="E63" s="25" t="s">
        <v>94</v>
      </c>
      <c r="F63" s="478"/>
      <c r="G63" s="478"/>
      <c r="H63" s="478"/>
      <c r="I63" s="478"/>
      <c r="J63" s="478"/>
      <c r="K63" s="478"/>
      <c r="L63" s="478"/>
      <c r="M63" s="478"/>
      <c r="N63" s="478"/>
      <c r="O63" s="478"/>
      <c r="P63" s="478"/>
      <c r="Q63" s="478">
        <v>0</v>
      </c>
      <c r="R63" s="478"/>
      <c r="S63" s="478">
        <v>0</v>
      </c>
      <c r="T63" s="478"/>
      <c r="U63" s="478">
        <v>0</v>
      </c>
      <c r="V63" s="478"/>
      <c r="W63" s="478" t="s">
        <v>40</v>
      </c>
      <c r="X63" s="478">
        <v>0</v>
      </c>
      <c r="Y63" s="478">
        <v>0</v>
      </c>
      <c r="Z63" s="478">
        <v>0</v>
      </c>
      <c r="AA63" s="478"/>
      <c r="AB63" s="478"/>
      <c r="AC63" s="478"/>
      <c r="AD63" s="478"/>
      <c r="AE63" s="478"/>
    </row>
    <row r="64" ht="26" spans="1:31">
      <c r="A64" s="469"/>
      <c r="B64" s="478">
        <v>30</v>
      </c>
      <c r="C64" s="478" t="s">
        <v>144</v>
      </c>
      <c r="D64" s="478">
        <v>22251283</v>
      </c>
      <c r="E64" s="25" t="s">
        <v>94</v>
      </c>
      <c r="F64" s="478"/>
      <c r="G64" s="478"/>
      <c r="H64" s="478"/>
      <c r="I64" s="478"/>
      <c r="J64" s="478"/>
      <c r="K64" s="478"/>
      <c r="L64" s="478"/>
      <c r="M64" s="478"/>
      <c r="N64" s="478"/>
      <c r="O64" s="478"/>
      <c r="P64" s="478"/>
      <c r="Q64" s="478">
        <v>0</v>
      </c>
      <c r="R64" s="478"/>
      <c r="S64" s="478">
        <v>0</v>
      </c>
      <c r="T64" s="478"/>
      <c r="U64" s="478">
        <v>0</v>
      </c>
      <c r="V64" s="478"/>
      <c r="W64" s="478" t="s">
        <v>40</v>
      </c>
      <c r="X64" s="478">
        <v>0</v>
      </c>
      <c r="Y64" s="478">
        <v>0</v>
      </c>
      <c r="Z64" s="478">
        <v>0</v>
      </c>
      <c r="AA64" s="478"/>
      <c r="AB64" s="478"/>
      <c r="AC64" s="478"/>
      <c r="AD64" s="478"/>
      <c r="AE64" s="478"/>
    </row>
    <row r="65" ht="26" spans="1:31">
      <c r="A65" s="421"/>
      <c r="B65" s="478">
        <v>31</v>
      </c>
      <c r="C65" s="478" t="s">
        <v>145</v>
      </c>
      <c r="D65" s="478">
        <v>22251030</v>
      </c>
      <c r="E65" s="25" t="s">
        <v>94</v>
      </c>
      <c r="F65" s="478"/>
      <c r="G65" s="478"/>
      <c r="H65" s="478"/>
      <c r="I65" s="478"/>
      <c r="J65" s="478"/>
      <c r="K65" s="478"/>
      <c r="L65" s="478"/>
      <c r="M65" s="478"/>
      <c r="N65" s="478"/>
      <c r="O65" s="478"/>
      <c r="P65" s="478"/>
      <c r="Q65" s="478">
        <v>0</v>
      </c>
      <c r="R65" s="478"/>
      <c r="S65" s="478">
        <v>0</v>
      </c>
      <c r="T65" s="478"/>
      <c r="U65" s="478"/>
      <c r="V65" s="478"/>
      <c r="W65" s="478" t="s">
        <v>40</v>
      </c>
      <c r="X65" s="478"/>
      <c r="Y65" s="478"/>
      <c r="Z65" s="478"/>
      <c r="AA65" s="478"/>
      <c r="AB65" s="478"/>
      <c r="AC65" s="478"/>
      <c r="AD65" s="478"/>
      <c r="AE65" s="478"/>
    </row>
    <row r="66" ht="26" spans="1:31">
      <c r="A66" s="485" t="s">
        <v>146</v>
      </c>
      <c r="B66" s="486">
        <v>1</v>
      </c>
      <c r="C66" s="486" t="s">
        <v>147</v>
      </c>
      <c r="D66" s="486">
        <v>22251003</v>
      </c>
      <c r="E66" s="25" t="s">
        <v>148</v>
      </c>
      <c r="F66" s="487"/>
      <c r="G66" s="488" t="s">
        <v>149</v>
      </c>
      <c r="H66" s="488" t="s">
        <v>150</v>
      </c>
      <c r="I66" s="487"/>
      <c r="J66" s="487"/>
      <c r="K66" s="487"/>
      <c r="L66" s="487"/>
      <c r="M66" s="487"/>
      <c r="N66" s="488" t="s">
        <v>57</v>
      </c>
      <c r="O66" s="487">
        <v>9</v>
      </c>
      <c r="P66" s="487"/>
      <c r="Q66" s="487">
        <v>30</v>
      </c>
      <c r="R66" s="487"/>
      <c r="S66" s="487">
        <v>20</v>
      </c>
      <c r="T66" s="487"/>
      <c r="U66" s="487">
        <v>30</v>
      </c>
      <c r="V66" s="487"/>
      <c r="W66" s="487"/>
      <c r="X66" s="487">
        <v>52.4</v>
      </c>
      <c r="Y66" s="487">
        <f t="shared" ref="Y66:Y93" si="1">Q66+R66+S66+T66+U66+V66</f>
        <v>80</v>
      </c>
      <c r="Z66" s="487">
        <f t="shared" ref="Z66:Z103" si="2">X66+(Y66*80/280)</f>
        <v>75.2571428571429</v>
      </c>
      <c r="AA66" s="25" t="s">
        <v>99</v>
      </c>
      <c r="AB66" s="25" t="s">
        <v>99</v>
      </c>
      <c r="AC66" s="25" t="s">
        <v>40</v>
      </c>
      <c r="AD66" s="25" t="s">
        <v>151</v>
      </c>
      <c r="AE66" s="25" t="s">
        <v>152</v>
      </c>
    </row>
    <row r="67" ht="26" spans="1:31">
      <c r="A67" s="485"/>
      <c r="B67" s="486">
        <v>2</v>
      </c>
      <c r="C67" s="486" t="s">
        <v>153</v>
      </c>
      <c r="D67" s="486">
        <v>22251122</v>
      </c>
      <c r="E67" s="25" t="s">
        <v>148</v>
      </c>
      <c r="F67" s="487"/>
      <c r="G67" s="487" t="s">
        <v>154</v>
      </c>
      <c r="H67" s="488" t="s">
        <v>38</v>
      </c>
      <c r="I67" s="487"/>
      <c r="J67" s="487"/>
      <c r="K67" s="487"/>
      <c r="L67" s="488" t="s">
        <v>155</v>
      </c>
      <c r="M67" s="487"/>
      <c r="N67" s="487" t="s">
        <v>57</v>
      </c>
      <c r="O67" s="487">
        <v>11.5</v>
      </c>
      <c r="P67" s="487"/>
      <c r="Q67" s="487">
        <v>30</v>
      </c>
      <c r="R67" s="487"/>
      <c r="S67" s="487">
        <v>20</v>
      </c>
      <c r="T67" s="487"/>
      <c r="U67" s="487">
        <v>30</v>
      </c>
      <c r="V67" s="487">
        <v>3</v>
      </c>
      <c r="W67" s="487"/>
      <c r="X67" s="487">
        <v>38</v>
      </c>
      <c r="Y67" s="487">
        <f t="shared" si="1"/>
        <v>83</v>
      </c>
      <c r="Z67" s="487">
        <f t="shared" si="2"/>
        <v>61.7142857142857</v>
      </c>
      <c r="AA67" s="25" t="s">
        <v>99</v>
      </c>
      <c r="AB67" s="25" t="s">
        <v>99</v>
      </c>
      <c r="AC67" s="25" t="s">
        <v>40</v>
      </c>
      <c r="AD67" s="25" t="s">
        <v>151</v>
      </c>
      <c r="AE67" s="25" t="s">
        <v>152</v>
      </c>
    </row>
    <row r="68" ht="26" spans="1:31">
      <c r="A68" s="485"/>
      <c r="B68" s="486">
        <v>3</v>
      </c>
      <c r="C68" s="486" t="s">
        <v>156</v>
      </c>
      <c r="D68" s="486">
        <v>22251074</v>
      </c>
      <c r="E68" s="25" t="s">
        <v>148</v>
      </c>
      <c r="F68" s="487"/>
      <c r="G68" s="487" t="s">
        <v>38</v>
      </c>
      <c r="H68" s="487"/>
      <c r="I68" s="487"/>
      <c r="J68" s="487"/>
      <c r="K68" s="487"/>
      <c r="L68" s="487"/>
      <c r="M68" s="487"/>
      <c r="N68" s="487" t="s">
        <v>57</v>
      </c>
      <c r="O68" s="487"/>
      <c r="P68" s="487"/>
      <c r="Q68" s="487">
        <v>15</v>
      </c>
      <c r="R68" s="487"/>
      <c r="S68" s="487">
        <v>20</v>
      </c>
      <c r="T68" s="487"/>
      <c r="U68" s="487">
        <v>30</v>
      </c>
      <c r="V68" s="487"/>
      <c r="W68" s="487"/>
      <c r="X68" s="487">
        <v>23</v>
      </c>
      <c r="Y68" s="487">
        <f t="shared" si="1"/>
        <v>65</v>
      </c>
      <c r="Z68" s="487">
        <f t="shared" si="2"/>
        <v>41.5714285714286</v>
      </c>
      <c r="AA68" s="25" t="s">
        <v>99</v>
      </c>
      <c r="AB68" s="25" t="s">
        <v>99</v>
      </c>
      <c r="AC68" s="25" t="s">
        <v>40</v>
      </c>
      <c r="AD68" s="25" t="s">
        <v>151</v>
      </c>
      <c r="AE68" s="25" t="s">
        <v>152</v>
      </c>
    </row>
    <row r="69" ht="26" spans="1:31">
      <c r="A69" s="485"/>
      <c r="B69" s="486">
        <v>4</v>
      </c>
      <c r="C69" s="486" t="s">
        <v>157</v>
      </c>
      <c r="D69" s="486">
        <v>22251124</v>
      </c>
      <c r="E69" s="25" t="s">
        <v>148</v>
      </c>
      <c r="F69" s="487"/>
      <c r="G69" s="488" t="s">
        <v>68</v>
      </c>
      <c r="H69" s="487"/>
      <c r="I69" s="488" t="s">
        <v>158</v>
      </c>
      <c r="J69" s="487"/>
      <c r="K69" s="487"/>
      <c r="L69" s="488" t="s">
        <v>159</v>
      </c>
      <c r="M69" s="487"/>
      <c r="N69" s="488" t="s">
        <v>160</v>
      </c>
      <c r="O69" s="487">
        <v>1.5</v>
      </c>
      <c r="P69" s="487"/>
      <c r="Q69" s="488">
        <v>15</v>
      </c>
      <c r="R69" s="487"/>
      <c r="S69" s="487">
        <v>20</v>
      </c>
      <c r="T69" s="487"/>
      <c r="U69" s="487">
        <v>30</v>
      </c>
      <c r="V69" s="487">
        <v>2</v>
      </c>
      <c r="W69" s="487"/>
      <c r="X69" s="487">
        <v>21.7</v>
      </c>
      <c r="Y69" s="487">
        <f t="shared" si="1"/>
        <v>67</v>
      </c>
      <c r="Z69" s="487">
        <f t="shared" si="2"/>
        <v>40.8428571428571</v>
      </c>
      <c r="AA69" s="25" t="s">
        <v>99</v>
      </c>
      <c r="AB69" s="25" t="s">
        <v>99</v>
      </c>
      <c r="AC69" s="25" t="s">
        <v>40</v>
      </c>
      <c r="AD69" s="25" t="s">
        <v>151</v>
      </c>
      <c r="AE69" s="25" t="s">
        <v>152</v>
      </c>
    </row>
    <row r="70" ht="26" spans="1:31">
      <c r="A70" s="485"/>
      <c r="B70" s="486">
        <v>5</v>
      </c>
      <c r="C70" s="486" t="s">
        <v>161</v>
      </c>
      <c r="D70" s="486">
        <v>22251110</v>
      </c>
      <c r="E70" s="25" t="s">
        <v>148</v>
      </c>
      <c r="F70" s="487"/>
      <c r="G70" s="488" t="s">
        <v>162</v>
      </c>
      <c r="H70" s="487"/>
      <c r="I70" s="487"/>
      <c r="J70" s="487"/>
      <c r="K70" s="487"/>
      <c r="L70" s="487"/>
      <c r="M70" s="487"/>
      <c r="N70" s="488" t="s">
        <v>163</v>
      </c>
      <c r="O70" s="487"/>
      <c r="P70" s="487"/>
      <c r="Q70" s="487">
        <v>20</v>
      </c>
      <c r="R70" s="487"/>
      <c r="S70" s="487">
        <v>10</v>
      </c>
      <c r="T70" s="487"/>
      <c r="U70" s="487"/>
      <c r="V70" s="487"/>
      <c r="W70" s="487"/>
      <c r="X70" s="487">
        <v>29.5</v>
      </c>
      <c r="Y70" s="487">
        <f t="shared" si="1"/>
        <v>30</v>
      </c>
      <c r="Z70" s="487">
        <f t="shared" si="2"/>
        <v>38.0714285714286</v>
      </c>
      <c r="AA70" s="25" t="s">
        <v>99</v>
      </c>
      <c r="AB70" s="25" t="s">
        <v>99</v>
      </c>
      <c r="AC70" s="25" t="s">
        <v>40</v>
      </c>
      <c r="AD70" s="25" t="s">
        <v>151</v>
      </c>
      <c r="AE70" s="25" t="s">
        <v>152</v>
      </c>
    </row>
    <row r="71" ht="26" spans="1:31">
      <c r="A71" s="485"/>
      <c r="B71" s="486">
        <v>6</v>
      </c>
      <c r="C71" s="486" t="s">
        <v>164</v>
      </c>
      <c r="D71" s="486">
        <v>22251161</v>
      </c>
      <c r="E71" s="25" t="s">
        <v>148</v>
      </c>
      <c r="F71" s="487"/>
      <c r="G71" s="488" t="s">
        <v>165</v>
      </c>
      <c r="H71" s="487"/>
      <c r="I71" s="487"/>
      <c r="J71" s="487"/>
      <c r="K71" s="487"/>
      <c r="L71" s="487"/>
      <c r="M71" s="487"/>
      <c r="N71" s="488" t="s">
        <v>57</v>
      </c>
      <c r="O71" s="487"/>
      <c r="P71" s="487"/>
      <c r="Q71" s="487">
        <v>15</v>
      </c>
      <c r="R71" s="487"/>
      <c r="S71" s="487"/>
      <c r="T71" s="487">
        <v>10</v>
      </c>
      <c r="U71" s="487"/>
      <c r="V71" s="487">
        <v>1</v>
      </c>
      <c r="W71" s="487"/>
      <c r="X71" s="487">
        <v>27</v>
      </c>
      <c r="Y71" s="487">
        <f t="shared" si="1"/>
        <v>26</v>
      </c>
      <c r="Z71" s="487">
        <f t="shared" si="2"/>
        <v>34.4285714285714</v>
      </c>
      <c r="AA71" s="25" t="s">
        <v>99</v>
      </c>
      <c r="AB71" s="25" t="s">
        <v>99</v>
      </c>
      <c r="AC71" s="25" t="s">
        <v>40</v>
      </c>
      <c r="AD71" s="25" t="s">
        <v>151</v>
      </c>
      <c r="AE71" s="25" t="s">
        <v>152</v>
      </c>
    </row>
    <row r="72" ht="26" spans="1:31">
      <c r="A72" s="485"/>
      <c r="B72" s="486">
        <v>7</v>
      </c>
      <c r="C72" s="486" t="s">
        <v>166</v>
      </c>
      <c r="D72" s="486">
        <v>22251140</v>
      </c>
      <c r="E72" s="25" t="s">
        <v>148</v>
      </c>
      <c r="F72" s="487"/>
      <c r="G72" s="488" t="s">
        <v>167</v>
      </c>
      <c r="H72" s="487"/>
      <c r="I72" s="488" t="s">
        <v>67</v>
      </c>
      <c r="J72" s="487"/>
      <c r="K72" s="487"/>
      <c r="L72" s="488" t="s">
        <v>38</v>
      </c>
      <c r="M72" s="487"/>
      <c r="N72" s="488" t="s">
        <v>57</v>
      </c>
      <c r="O72" s="487"/>
      <c r="P72" s="487"/>
      <c r="Q72" s="487">
        <v>30</v>
      </c>
      <c r="R72" s="487"/>
      <c r="S72" s="487">
        <v>10</v>
      </c>
      <c r="T72" s="487"/>
      <c r="U72" s="487">
        <v>28.8</v>
      </c>
      <c r="V72" s="487"/>
      <c r="W72" s="487"/>
      <c r="X72" s="487">
        <v>12</v>
      </c>
      <c r="Y72" s="487">
        <f t="shared" si="1"/>
        <v>68.8</v>
      </c>
      <c r="Z72" s="487">
        <f t="shared" si="2"/>
        <v>31.6571428571429</v>
      </c>
      <c r="AA72" s="25" t="s">
        <v>99</v>
      </c>
      <c r="AB72" s="25" t="s">
        <v>99</v>
      </c>
      <c r="AC72" s="25" t="s">
        <v>40</v>
      </c>
      <c r="AD72" s="25" t="s">
        <v>151</v>
      </c>
      <c r="AE72" s="25" t="s">
        <v>152</v>
      </c>
    </row>
    <row r="73" ht="26" spans="1:31">
      <c r="A73" s="485"/>
      <c r="B73" s="486">
        <v>8</v>
      </c>
      <c r="C73" s="486" t="s">
        <v>168</v>
      </c>
      <c r="D73" s="486">
        <v>22251203</v>
      </c>
      <c r="E73" s="25" t="s">
        <v>148</v>
      </c>
      <c r="F73" s="487"/>
      <c r="G73" s="487"/>
      <c r="H73" s="487"/>
      <c r="I73" s="487"/>
      <c r="J73" s="487"/>
      <c r="K73" s="487"/>
      <c r="L73" s="487"/>
      <c r="M73" s="487"/>
      <c r="N73" s="488" t="s">
        <v>169</v>
      </c>
      <c r="O73" s="487"/>
      <c r="P73" s="487"/>
      <c r="Q73" s="487">
        <v>20</v>
      </c>
      <c r="R73" s="487"/>
      <c r="S73" s="487">
        <v>20</v>
      </c>
      <c r="T73" s="487"/>
      <c r="U73" s="487">
        <v>30</v>
      </c>
      <c r="V73" s="495">
        <v>8</v>
      </c>
      <c r="W73" s="487"/>
      <c r="X73" s="487">
        <v>7.8</v>
      </c>
      <c r="Y73" s="487">
        <f t="shared" si="1"/>
        <v>78</v>
      </c>
      <c r="Z73" s="487">
        <f t="shared" si="2"/>
        <v>30.0857142857143</v>
      </c>
      <c r="AA73" s="25" t="s">
        <v>99</v>
      </c>
      <c r="AB73" s="25" t="s">
        <v>99</v>
      </c>
      <c r="AC73" s="25" t="s">
        <v>40</v>
      </c>
      <c r="AD73" s="25" t="s">
        <v>151</v>
      </c>
      <c r="AE73" s="25" t="s">
        <v>152</v>
      </c>
    </row>
    <row r="74" ht="26" spans="1:31">
      <c r="A74" s="485"/>
      <c r="B74" s="486">
        <v>9</v>
      </c>
      <c r="C74" s="486" t="s">
        <v>170</v>
      </c>
      <c r="D74" s="486">
        <v>22251264</v>
      </c>
      <c r="E74" s="25" t="s">
        <v>148</v>
      </c>
      <c r="F74" s="487"/>
      <c r="G74" s="487"/>
      <c r="H74" s="487"/>
      <c r="I74" s="488" t="s">
        <v>171</v>
      </c>
      <c r="J74" s="487"/>
      <c r="K74" s="487"/>
      <c r="L74" s="487"/>
      <c r="M74" s="487"/>
      <c r="N74" s="488" t="s">
        <v>172</v>
      </c>
      <c r="O74" s="487"/>
      <c r="P74" s="487"/>
      <c r="Q74" s="487">
        <v>26.25</v>
      </c>
      <c r="R74" s="487"/>
      <c r="S74" s="487">
        <v>10</v>
      </c>
      <c r="T74" s="487"/>
      <c r="U74" s="487"/>
      <c r="V74" s="487"/>
      <c r="W74" s="487"/>
      <c r="X74" s="487">
        <v>12</v>
      </c>
      <c r="Y74" s="487">
        <f t="shared" si="1"/>
        <v>36.25</v>
      </c>
      <c r="Z74" s="487">
        <f t="shared" si="2"/>
        <v>22.3571428571429</v>
      </c>
      <c r="AA74" s="25" t="s">
        <v>99</v>
      </c>
      <c r="AB74" s="25" t="s">
        <v>99</v>
      </c>
      <c r="AC74" s="25" t="s">
        <v>40</v>
      </c>
      <c r="AD74" s="25" t="s">
        <v>151</v>
      </c>
      <c r="AE74" s="25" t="s">
        <v>152</v>
      </c>
    </row>
    <row r="75" ht="26" spans="1:31">
      <c r="A75" s="485"/>
      <c r="B75" s="486">
        <v>10</v>
      </c>
      <c r="C75" s="486" t="s">
        <v>173</v>
      </c>
      <c r="D75" s="486">
        <v>22251063</v>
      </c>
      <c r="E75" s="25" t="s">
        <v>148</v>
      </c>
      <c r="F75" s="487"/>
      <c r="G75" s="487" t="s">
        <v>68</v>
      </c>
      <c r="H75" s="488"/>
      <c r="I75" s="487" t="s">
        <v>154</v>
      </c>
      <c r="J75" s="487"/>
      <c r="K75" s="487"/>
      <c r="L75" s="488"/>
      <c r="M75" s="487"/>
      <c r="N75" s="487" t="s">
        <v>57</v>
      </c>
      <c r="O75" s="487">
        <v>1.5</v>
      </c>
      <c r="P75" s="487"/>
      <c r="Q75" s="487">
        <v>11.25</v>
      </c>
      <c r="R75" s="487"/>
      <c r="S75" s="487">
        <v>10</v>
      </c>
      <c r="T75" s="487"/>
      <c r="U75" s="487"/>
      <c r="V75" s="487"/>
      <c r="W75" s="487"/>
      <c r="X75" s="487">
        <v>14.5</v>
      </c>
      <c r="Y75" s="487">
        <f t="shared" si="1"/>
        <v>21.25</v>
      </c>
      <c r="Z75" s="487">
        <f t="shared" si="2"/>
        <v>20.5714285714286</v>
      </c>
      <c r="AA75" s="25" t="s">
        <v>99</v>
      </c>
      <c r="AB75" s="25" t="s">
        <v>174</v>
      </c>
      <c r="AC75" s="25" t="s">
        <v>40</v>
      </c>
      <c r="AD75" s="25" t="s">
        <v>151</v>
      </c>
      <c r="AE75" s="25" t="s">
        <v>54</v>
      </c>
    </row>
    <row r="76" ht="26" spans="1:31">
      <c r="A76" s="485"/>
      <c r="B76" s="486">
        <v>11</v>
      </c>
      <c r="C76" s="486" t="s">
        <v>175</v>
      </c>
      <c r="D76" s="486">
        <v>22251148</v>
      </c>
      <c r="E76" s="25" t="s">
        <v>148</v>
      </c>
      <c r="F76" s="487"/>
      <c r="G76" s="487"/>
      <c r="H76" s="487"/>
      <c r="I76" s="487"/>
      <c r="J76" s="487"/>
      <c r="K76" s="487"/>
      <c r="L76" s="487"/>
      <c r="M76" s="487"/>
      <c r="N76" s="488" t="s">
        <v>57</v>
      </c>
      <c r="O76" s="487"/>
      <c r="P76" s="487"/>
      <c r="Q76" s="487">
        <v>30</v>
      </c>
      <c r="R76" s="487"/>
      <c r="S76" s="487">
        <v>10</v>
      </c>
      <c r="T76" s="487"/>
      <c r="U76" s="487">
        <v>19.9</v>
      </c>
      <c r="V76" s="487"/>
      <c r="W76" s="487"/>
      <c r="X76" s="487">
        <v>3</v>
      </c>
      <c r="Y76" s="487">
        <f t="shared" si="1"/>
        <v>59.9</v>
      </c>
      <c r="Z76" s="487">
        <f t="shared" si="2"/>
        <v>20.1142857142857</v>
      </c>
      <c r="AA76" s="25" t="s">
        <v>99</v>
      </c>
      <c r="AB76" s="25" t="s">
        <v>99</v>
      </c>
      <c r="AC76" s="25" t="s">
        <v>40</v>
      </c>
      <c r="AD76" s="25" t="s">
        <v>151</v>
      </c>
      <c r="AE76" s="25" t="s">
        <v>152</v>
      </c>
    </row>
    <row r="77" ht="26" spans="1:31">
      <c r="A77" s="485"/>
      <c r="B77" s="486">
        <v>12</v>
      </c>
      <c r="C77" s="486" t="s">
        <v>176</v>
      </c>
      <c r="D77" s="486">
        <v>22251267</v>
      </c>
      <c r="E77" s="25" t="s">
        <v>148</v>
      </c>
      <c r="F77" s="487"/>
      <c r="G77" s="487"/>
      <c r="H77" s="487"/>
      <c r="I77" s="487"/>
      <c r="J77" s="487"/>
      <c r="K77" s="487"/>
      <c r="L77" s="487"/>
      <c r="M77" s="487"/>
      <c r="N77" s="488" t="s">
        <v>57</v>
      </c>
      <c r="O77" s="487"/>
      <c r="P77" s="487"/>
      <c r="Q77" s="487">
        <v>20</v>
      </c>
      <c r="R77" s="487">
        <v>6</v>
      </c>
      <c r="S77" s="487">
        <v>20</v>
      </c>
      <c r="T77" s="487"/>
      <c r="U77" s="487">
        <v>7.5</v>
      </c>
      <c r="V77" s="487">
        <v>6</v>
      </c>
      <c r="W77" s="487"/>
      <c r="X77" s="487">
        <v>3</v>
      </c>
      <c r="Y77" s="487">
        <f t="shared" si="1"/>
        <v>59.5</v>
      </c>
      <c r="Z77" s="487">
        <f t="shared" si="2"/>
        <v>20</v>
      </c>
      <c r="AA77" s="25" t="s">
        <v>99</v>
      </c>
      <c r="AB77" s="25" t="s">
        <v>99</v>
      </c>
      <c r="AC77" s="25" t="s">
        <v>40</v>
      </c>
      <c r="AD77" s="25" t="s">
        <v>151</v>
      </c>
      <c r="AE77" s="25" t="s">
        <v>152</v>
      </c>
    </row>
    <row r="78" ht="26" spans="1:31">
      <c r="A78" s="485"/>
      <c r="B78" s="486">
        <v>13</v>
      </c>
      <c r="C78" s="486" t="s">
        <v>177</v>
      </c>
      <c r="D78" s="486">
        <v>22251253</v>
      </c>
      <c r="E78" s="25" t="s">
        <v>148</v>
      </c>
      <c r="F78" s="487"/>
      <c r="G78" s="487"/>
      <c r="H78" s="487"/>
      <c r="I78" s="487"/>
      <c r="J78" s="487"/>
      <c r="K78" s="487"/>
      <c r="L78" s="488" t="s">
        <v>68</v>
      </c>
      <c r="M78" s="487"/>
      <c r="N78" s="488" t="s">
        <v>57</v>
      </c>
      <c r="O78" s="487"/>
      <c r="P78" s="487"/>
      <c r="Q78" s="487">
        <v>24</v>
      </c>
      <c r="R78" s="487"/>
      <c r="S78" s="487">
        <v>20</v>
      </c>
      <c r="T78" s="487"/>
      <c r="U78" s="487">
        <v>10.5</v>
      </c>
      <c r="V78" s="487">
        <v>3</v>
      </c>
      <c r="W78" s="487"/>
      <c r="X78" s="487">
        <v>3.3</v>
      </c>
      <c r="Y78" s="487">
        <f t="shared" si="1"/>
        <v>57.5</v>
      </c>
      <c r="Z78" s="487">
        <f t="shared" si="2"/>
        <v>19.7285714285714</v>
      </c>
      <c r="AA78" s="25" t="s">
        <v>99</v>
      </c>
      <c r="AB78" s="25" t="s">
        <v>99</v>
      </c>
      <c r="AC78" s="25" t="s">
        <v>40</v>
      </c>
      <c r="AD78" s="25" t="s">
        <v>151</v>
      </c>
      <c r="AE78" s="25" t="s">
        <v>152</v>
      </c>
    </row>
    <row r="79" ht="26" spans="1:31">
      <c r="A79" s="485"/>
      <c r="B79" s="486">
        <v>14</v>
      </c>
      <c r="C79" s="486" t="s">
        <v>178</v>
      </c>
      <c r="D79" s="486">
        <v>22251313</v>
      </c>
      <c r="E79" s="25" t="s">
        <v>148</v>
      </c>
      <c r="F79" s="487"/>
      <c r="G79" s="487"/>
      <c r="H79" s="487"/>
      <c r="I79" s="487"/>
      <c r="J79" s="487"/>
      <c r="K79" s="487"/>
      <c r="L79" s="487"/>
      <c r="M79" s="487"/>
      <c r="N79" s="487"/>
      <c r="O79" s="487"/>
      <c r="P79" s="487"/>
      <c r="Q79" s="487">
        <v>15</v>
      </c>
      <c r="R79" s="487"/>
      <c r="S79" s="487">
        <v>20</v>
      </c>
      <c r="T79" s="487"/>
      <c r="U79" s="487">
        <v>30</v>
      </c>
      <c r="V79" s="487">
        <v>2</v>
      </c>
      <c r="W79" s="487"/>
      <c r="X79" s="487">
        <v>0</v>
      </c>
      <c r="Y79" s="487">
        <f t="shared" si="1"/>
        <v>67</v>
      </c>
      <c r="Z79" s="487">
        <f t="shared" si="2"/>
        <v>19.1428571428571</v>
      </c>
      <c r="AA79" s="25" t="s">
        <v>174</v>
      </c>
      <c r="AB79" s="25" t="s">
        <v>99</v>
      </c>
      <c r="AC79" s="25" t="s">
        <v>40</v>
      </c>
      <c r="AD79" s="25" t="s">
        <v>151</v>
      </c>
      <c r="AE79" s="25" t="s">
        <v>54</v>
      </c>
    </row>
    <row r="80" ht="26" spans="1:31">
      <c r="A80" s="485"/>
      <c r="B80" s="486">
        <v>15</v>
      </c>
      <c r="C80" s="486" t="s">
        <v>179</v>
      </c>
      <c r="D80" s="486">
        <v>22251191</v>
      </c>
      <c r="E80" s="25" t="s">
        <v>148</v>
      </c>
      <c r="F80" s="487"/>
      <c r="G80" s="488" t="s">
        <v>67</v>
      </c>
      <c r="H80" s="487"/>
      <c r="I80" s="487"/>
      <c r="J80" s="487"/>
      <c r="K80" s="487"/>
      <c r="L80" s="487"/>
      <c r="M80" s="487"/>
      <c r="N80" s="488" t="s">
        <v>57</v>
      </c>
      <c r="O80" s="487"/>
      <c r="P80" s="487"/>
      <c r="Q80" s="487">
        <v>15</v>
      </c>
      <c r="R80" s="487"/>
      <c r="S80" s="487"/>
      <c r="T80" s="487"/>
      <c r="U80" s="487"/>
      <c r="V80" s="487"/>
      <c r="W80" s="487"/>
      <c r="X80" s="487">
        <v>11</v>
      </c>
      <c r="Y80" s="487">
        <f t="shared" si="1"/>
        <v>15</v>
      </c>
      <c r="Z80" s="487">
        <f t="shared" si="2"/>
        <v>15.2857142857143</v>
      </c>
      <c r="AA80" s="25" t="s">
        <v>99</v>
      </c>
      <c r="AB80" s="25" t="s">
        <v>174</v>
      </c>
      <c r="AC80" s="25" t="s">
        <v>40</v>
      </c>
      <c r="AD80" s="25" t="s">
        <v>151</v>
      </c>
      <c r="AE80" s="25" t="s">
        <v>54</v>
      </c>
    </row>
    <row r="81" ht="26" spans="1:31">
      <c r="A81" s="485"/>
      <c r="B81" s="486">
        <v>16</v>
      </c>
      <c r="C81" s="486" t="s">
        <v>180</v>
      </c>
      <c r="D81" s="486">
        <v>22251046</v>
      </c>
      <c r="E81" s="25" t="s">
        <v>148</v>
      </c>
      <c r="F81" s="487"/>
      <c r="G81" s="487"/>
      <c r="H81" s="487"/>
      <c r="I81" s="487"/>
      <c r="J81" s="487"/>
      <c r="K81" s="487"/>
      <c r="L81" s="487"/>
      <c r="M81" s="487"/>
      <c r="N81" s="488" t="s">
        <v>57</v>
      </c>
      <c r="O81" s="487"/>
      <c r="P81" s="487"/>
      <c r="Q81" s="487">
        <v>30</v>
      </c>
      <c r="R81" s="487"/>
      <c r="S81" s="487">
        <v>10</v>
      </c>
      <c r="T81" s="487"/>
      <c r="U81" s="487"/>
      <c r="V81" s="487">
        <v>1</v>
      </c>
      <c r="W81" s="487"/>
      <c r="X81" s="487">
        <v>3</v>
      </c>
      <c r="Y81" s="487">
        <f t="shared" si="1"/>
        <v>41</v>
      </c>
      <c r="Z81" s="487">
        <f t="shared" si="2"/>
        <v>14.7142857142857</v>
      </c>
      <c r="AA81" s="25" t="s">
        <v>99</v>
      </c>
      <c r="AB81" s="25" t="s">
        <v>99</v>
      </c>
      <c r="AC81" s="25" t="s">
        <v>69</v>
      </c>
      <c r="AD81" s="25" t="s">
        <v>54</v>
      </c>
      <c r="AE81" s="25" t="s">
        <v>54</v>
      </c>
    </row>
    <row r="82" ht="26" spans="1:31">
      <c r="A82" s="485"/>
      <c r="B82" s="486">
        <v>17</v>
      </c>
      <c r="C82" s="486" t="s">
        <v>181</v>
      </c>
      <c r="D82" s="486">
        <v>22251141</v>
      </c>
      <c r="E82" s="25" t="s">
        <v>148</v>
      </c>
      <c r="F82" s="487"/>
      <c r="G82" s="487"/>
      <c r="H82" s="487"/>
      <c r="I82" s="487"/>
      <c r="J82" s="487"/>
      <c r="K82" s="487"/>
      <c r="L82" s="487"/>
      <c r="M82" s="487"/>
      <c r="N82" s="487"/>
      <c r="O82" s="487"/>
      <c r="P82" s="487"/>
      <c r="Q82" s="487">
        <v>15</v>
      </c>
      <c r="R82" s="487"/>
      <c r="S82" s="487"/>
      <c r="T82" s="487"/>
      <c r="U82" s="487">
        <v>19.56</v>
      </c>
      <c r="V82" s="488">
        <v>3</v>
      </c>
      <c r="W82" s="487"/>
      <c r="X82" s="487">
        <v>0</v>
      </c>
      <c r="Y82" s="487">
        <f t="shared" si="1"/>
        <v>37.56</v>
      </c>
      <c r="Z82" s="487">
        <f t="shared" si="2"/>
        <v>10.7314285714286</v>
      </c>
      <c r="AA82" s="25" t="s">
        <v>174</v>
      </c>
      <c r="AB82" s="25" t="s">
        <v>99</v>
      </c>
      <c r="AC82" s="25" t="s">
        <v>69</v>
      </c>
      <c r="AD82" s="25" t="s">
        <v>54</v>
      </c>
      <c r="AE82" s="25" t="s">
        <v>54</v>
      </c>
    </row>
    <row r="83" ht="26" spans="1:31">
      <c r="A83" s="485"/>
      <c r="B83" s="486">
        <v>18</v>
      </c>
      <c r="C83" s="486" t="s">
        <v>182</v>
      </c>
      <c r="D83" s="486">
        <v>22251131</v>
      </c>
      <c r="E83" s="25" t="s">
        <v>148</v>
      </c>
      <c r="F83" s="487"/>
      <c r="G83" s="487"/>
      <c r="H83" s="487"/>
      <c r="I83" s="487"/>
      <c r="J83" s="487"/>
      <c r="K83" s="487"/>
      <c r="L83" s="487"/>
      <c r="M83" s="487"/>
      <c r="N83" s="488" t="s">
        <v>57</v>
      </c>
      <c r="O83" s="487"/>
      <c r="P83" s="487"/>
      <c r="Q83" s="487">
        <v>15</v>
      </c>
      <c r="R83" s="487"/>
      <c r="S83" s="487">
        <v>10</v>
      </c>
      <c r="T83" s="487"/>
      <c r="U83" s="487"/>
      <c r="V83" s="487"/>
      <c r="W83" s="487"/>
      <c r="X83" s="487">
        <v>3</v>
      </c>
      <c r="Y83" s="487">
        <f t="shared" si="1"/>
        <v>25</v>
      </c>
      <c r="Z83" s="487">
        <f t="shared" si="2"/>
        <v>10.1428571428571</v>
      </c>
      <c r="AA83" s="25" t="s">
        <v>99</v>
      </c>
      <c r="AB83" s="25" t="s">
        <v>174</v>
      </c>
      <c r="AC83" s="25" t="s">
        <v>69</v>
      </c>
      <c r="AD83" s="25" t="s">
        <v>54</v>
      </c>
      <c r="AE83" s="25" t="s">
        <v>54</v>
      </c>
    </row>
    <row r="84" ht="26" spans="1:31">
      <c r="A84" s="485"/>
      <c r="B84" s="486">
        <v>19</v>
      </c>
      <c r="C84" s="486" t="s">
        <v>183</v>
      </c>
      <c r="D84" s="486">
        <v>22251121</v>
      </c>
      <c r="E84" s="25" t="s">
        <v>148</v>
      </c>
      <c r="F84" s="487"/>
      <c r="G84" s="487" t="s">
        <v>67</v>
      </c>
      <c r="H84" s="487"/>
      <c r="I84" s="487"/>
      <c r="J84" s="487"/>
      <c r="K84" s="487"/>
      <c r="L84" s="487"/>
      <c r="M84" s="487"/>
      <c r="N84" s="487"/>
      <c r="O84" s="487"/>
      <c r="P84" s="487"/>
      <c r="Q84" s="487"/>
      <c r="R84" s="487"/>
      <c r="S84" s="487"/>
      <c r="T84" s="487"/>
      <c r="U84" s="487"/>
      <c r="V84" s="487"/>
      <c r="W84" s="487"/>
      <c r="X84" s="487">
        <v>8</v>
      </c>
      <c r="Y84" s="487">
        <f t="shared" si="1"/>
        <v>0</v>
      </c>
      <c r="Z84" s="487">
        <f t="shared" si="2"/>
        <v>8</v>
      </c>
      <c r="AA84" s="25" t="s">
        <v>99</v>
      </c>
      <c r="AB84" s="25" t="s">
        <v>174</v>
      </c>
      <c r="AC84" s="25" t="s">
        <v>69</v>
      </c>
      <c r="AD84" s="25" t="s">
        <v>54</v>
      </c>
      <c r="AE84" s="25" t="s">
        <v>54</v>
      </c>
    </row>
    <row r="85" ht="26" spans="1:31">
      <c r="A85" s="485"/>
      <c r="B85" s="486">
        <v>20</v>
      </c>
      <c r="C85" s="486" t="s">
        <v>184</v>
      </c>
      <c r="D85" s="486">
        <v>22251215</v>
      </c>
      <c r="E85" s="25" t="s">
        <v>148</v>
      </c>
      <c r="F85" s="487"/>
      <c r="G85" s="487"/>
      <c r="H85" s="487"/>
      <c r="I85" s="487"/>
      <c r="J85" s="487"/>
      <c r="K85" s="487"/>
      <c r="L85" s="487"/>
      <c r="M85" s="487"/>
      <c r="N85" s="488" t="s">
        <v>57</v>
      </c>
      <c r="O85" s="487"/>
      <c r="P85" s="487"/>
      <c r="Q85" s="487">
        <v>15</v>
      </c>
      <c r="R85" s="487"/>
      <c r="S85" s="487"/>
      <c r="T85" s="487"/>
      <c r="U85" s="487"/>
      <c r="V85" s="487"/>
      <c r="W85" s="487"/>
      <c r="X85" s="487">
        <v>3</v>
      </c>
      <c r="Y85" s="487">
        <f t="shared" si="1"/>
        <v>15</v>
      </c>
      <c r="Z85" s="487">
        <f t="shared" si="2"/>
        <v>7.28571428571429</v>
      </c>
      <c r="AA85" s="25" t="s">
        <v>99</v>
      </c>
      <c r="AB85" s="25" t="s">
        <v>174</v>
      </c>
      <c r="AC85" s="25" t="s">
        <v>69</v>
      </c>
      <c r="AD85" s="25" t="s">
        <v>54</v>
      </c>
      <c r="AE85" s="25" t="s">
        <v>54</v>
      </c>
    </row>
    <row r="86" ht="26" spans="1:31">
      <c r="A86" s="485"/>
      <c r="B86" s="486">
        <v>21</v>
      </c>
      <c r="C86" s="486" t="s">
        <v>185</v>
      </c>
      <c r="D86" s="486">
        <v>22251173</v>
      </c>
      <c r="E86" s="25" t="s">
        <v>148</v>
      </c>
      <c r="F86" s="487"/>
      <c r="G86" s="487"/>
      <c r="H86" s="487"/>
      <c r="I86" s="487"/>
      <c r="J86" s="487"/>
      <c r="K86" s="487"/>
      <c r="L86" s="487"/>
      <c r="M86" s="487"/>
      <c r="N86" s="488" t="s">
        <v>186</v>
      </c>
      <c r="O86" s="487"/>
      <c r="P86" s="487"/>
      <c r="Q86" s="487">
        <v>15</v>
      </c>
      <c r="R86" s="487"/>
      <c r="S86" s="487"/>
      <c r="T86" s="487"/>
      <c r="U86" s="487"/>
      <c r="V86" s="487"/>
      <c r="W86" s="487"/>
      <c r="X86" s="487">
        <v>3</v>
      </c>
      <c r="Y86" s="487">
        <f t="shared" si="1"/>
        <v>15</v>
      </c>
      <c r="Z86" s="487">
        <f t="shared" si="2"/>
        <v>7.28571428571429</v>
      </c>
      <c r="AA86" s="25" t="s">
        <v>99</v>
      </c>
      <c r="AB86" s="25" t="s">
        <v>174</v>
      </c>
      <c r="AC86" s="25" t="s">
        <v>69</v>
      </c>
      <c r="AD86" s="25" t="s">
        <v>54</v>
      </c>
      <c r="AE86" s="25" t="s">
        <v>54</v>
      </c>
    </row>
    <row r="87" ht="26" spans="1:31">
      <c r="A87" s="485"/>
      <c r="B87" s="486">
        <v>22</v>
      </c>
      <c r="C87" s="486" t="s">
        <v>187</v>
      </c>
      <c r="D87" s="486">
        <v>22251207</v>
      </c>
      <c r="E87" s="25" t="s">
        <v>148</v>
      </c>
      <c r="F87" s="487"/>
      <c r="G87" s="488" t="s">
        <v>188</v>
      </c>
      <c r="H87" s="487"/>
      <c r="I87" s="487"/>
      <c r="J87" s="487"/>
      <c r="K87" s="487"/>
      <c r="L87" s="487"/>
      <c r="M87" s="487"/>
      <c r="N87" s="488" t="s">
        <v>57</v>
      </c>
      <c r="O87" s="487"/>
      <c r="P87" s="487"/>
      <c r="Q87" s="487"/>
      <c r="R87" s="487"/>
      <c r="S87" s="487"/>
      <c r="T87" s="487"/>
      <c r="U87" s="487"/>
      <c r="V87" s="487"/>
      <c r="W87" s="487"/>
      <c r="X87" s="487">
        <v>7</v>
      </c>
      <c r="Y87" s="487">
        <f t="shared" si="1"/>
        <v>0</v>
      </c>
      <c r="Z87" s="487">
        <f t="shared" si="2"/>
        <v>7</v>
      </c>
      <c r="AA87" s="25" t="s">
        <v>99</v>
      </c>
      <c r="AB87" s="25" t="s">
        <v>174</v>
      </c>
      <c r="AC87" s="25" t="s">
        <v>69</v>
      </c>
      <c r="AD87" s="25" t="s">
        <v>54</v>
      </c>
      <c r="AE87" s="25" t="s">
        <v>54</v>
      </c>
    </row>
    <row r="88" ht="26" spans="1:31">
      <c r="A88" s="485"/>
      <c r="B88" s="486">
        <v>23</v>
      </c>
      <c r="C88" s="486" t="s">
        <v>189</v>
      </c>
      <c r="D88" s="486">
        <v>22251178</v>
      </c>
      <c r="E88" s="25" t="s">
        <v>148</v>
      </c>
      <c r="F88" s="487"/>
      <c r="G88" s="487"/>
      <c r="H88" s="487"/>
      <c r="I88" s="487"/>
      <c r="J88" s="487"/>
      <c r="K88" s="487"/>
      <c r="L88" s="487"/>
      <c r="M88" s="487"/>
      <c r="N88" s="488" t="s">
        <v>57</v>
      </c>
      <c r="O88" s="487"/>
      <c r="P88" s="487"/>
      <c r="Q88" s="487">
        <v>9</v>
      </c>
      <c r="R88" s="487"/>
      <c r="S88" s="487"/>
      <c r="T88" s="487"/>
      <c r="U88" s="487"/>
      <c r="V88" s="487"/>
      <c r="W88" s="487"/>
      <c r="X88" s="487">
        <v>3</v>
      </c>
      <c r="Y88" s="487">
        <f t="shared" si="1"/>
        <v>9</v>
      </c>
      <c r="Z88" s="487">
        <f t="shared" si="2"/>
        <v>5.57142857142857</v>
      </c>
      <c r="AA88" s="25" t="s">
        <v>99</v>
      </c>
      <c r="AB88" s="25" t="s">
        <v>174</v>
      </c>
      <c r="AC88" s="25" t="s">
        <v>69</v>
      </c>
      <c r="AD88" s="25" t="s">
        <v>54</v>
      </c>
      <c r="AE88" s="25" t="s">
        <v>54</v>
      </c>
    </row>
    <row r="89" ht="26" spans="1:31">
      <c r="A89" s="485"/>
      <c r="B89" s="486">
        <v>24</v>
      </c>
      <c r="C89" s="486" t="s">
        <v>190</v>
      </c>
      <c r="D89" s="486">
        <v>22251212</v>
      </c>
      <c r="E89" s="25" t="s">
        <v>148</v>
      </c>
      <c r="F89" s="487"/>
      <c r="G89" s="487"/>
      <c r="H89" s="487"/>
      <c r="I89" s="487"/>
      <c r="J89" s="487"/>
      <c r="K89" s="487"/>
      <c r="L89" s="487"/>
      <c r="M89" s="487"/>
      <c r="N89" s="487"/>
      <c r="O89" s="487"/>
      <c r="P89" s="487"/>
      <c r="Q89" s="487">
        <v>15</v>
      </c>
      <c r="R89" s="487"/>
      <c r="S89" s="487"/>
      <c r="T89" s="487"/>
      <c r="U89" s="487"/>
      <c r="V89" s="487"/>
      <c r="W89" s="487"/>
      <c r="X89" s="487">
        <v>0</v>
      </c>
      <c r="Y89" s="487">
        <f t="shared" si="1"/>
        <v>15</v>
      </c>
      <c r="Z89" s="487">
        <f t="shared" si="2"/>
        <v>4.28571428571429</v>
      </c>
      <c r="AA89" s="25" t="s">
        <v>174</v>
      </c>
      <c r="AB89" s="25" t="s">
        <v>174</v>
      </c>
      <c r="AC89" s="25" t="s">
        <v>69</v>
      </c>
      <c r="AD89" s="25" t="s">
        <v>54</v>
      </c>
      <c r="AE89" s="25" t="s">
        <v>54</v>
      </c>
    </row>
    <row r="90" ht="26" spans="1:31">
      <c r="A90" s="485"/>
      <c r="B90" s="486">
        <v>25</v>
      </c>
      <c r="C90" s="486" t="s">
        <v>191</v>
      </c>
      <c r="D90" s="486">
        <v>22251276</v>
      </c>
      <c r="E90" s="25" t="s">
        <v>148</v>
      </c>
      <c r="F90" s="487"/>
      <c r="G90" s="487"/>
      <c r="H90" s="487"/>
      <c r="I90" s="487"/>
      <c r="J90" s="487"/>
      <c r="K90" s="487"/>
      <c r="L90" s="487"/>
      <c r="M90" s="487"/>
      <c r="N90" s="487"/>
      <c r="O90" s="487"/>
      <c r="P90" s="487"/>
      <c r="Q90" s="487">
        <v>15</v>
      </c>
      <c r="R90" s="487"/>
      <c r="S90" s="487"/>
      <c r="T90" s="487"/>
      <c r="U90" s="487"/>
      <c r="V90" s="487"/>
      <c r="W90" s="487"/>
      <c r="X90" s="487">
        <v>0</v>
      </c>
      <c r="Y90" s="487">
        <f t="shared" si="1"/>
        <v>15</v>
      </c>
      <c r="Z90" s="487">
        <f t="shared" si="2"/>
        <v>4.28571428571429</v>
      </c>
      <c r="AA90" s="25" t="s">
        <v>174</v>
      </c>
      <c r="AB90" s="25" t="s">
        <v>174</v>
      </c>
      <c r="AC90" s="25" t="s">
        <v>69</v>
      </c>
      <c r="AD90" s="25" t="s">
        <v>54</v>
      </c>
      <c r="AE90" s="25" t="s">
        <v>54</v>
      </c>
    </row>
    <row r="91" ht="26" spans="1:31">
      <c r="A91" s="485"/>
      <c r="B91" s="486">
        <v>26</v>
      </c>
      <c r="C91" s="486" t="s">
        <v>192</v>
      </c>
      <c r="D91" s="486">
        <v>22251060</v>
      </c>
      <c r="E91" s="25" t="s">
        <v>148</v>
      </c>
      <c r="F91" s="487"/>
      <c r="G91" s="487"/>
      <c r="H91" s="487"/>
      <c r="I91" s="487"/>
      <c r="J91" s="487"/>
      <c r="K91" s="487"/>
      <c r="L91" s="487"/>
      <c r="M91" s="488"/>
      <c r="N91" s="487"/>
      <c r="O91" s="487"/>
      <c r="P91" s="487"/>
      <c r="Q91" s="487">
        <v>12</v>
      </c>
      <c r="R91" s="487"/>
      <c r="S91" s="487"/>
      <c r="T91" s="487"/>
      <c r="U91" s="487"/>
      <c r="V91" s="487"/>
      <c r="W91" s="487"/>
      <c r="X91" s="487">
        <v>0</v>
      </c>
      <c r="Y91" s="487">
        <f t="shared" si="1"/>
        <v>12</v>
      </c>
      <c r="Z91" s="487">
        <f t="shared" si="2"/>
        <v>3.42857142857143</v>
      </c>
      <c r="AA91" s="25" t="s">
        <v>174</v>
      </c>
      <c r="AB91" s="25" t="s">
        <v>174</v>
      </c>
      <c r="AC91" s="25" t="s">
        <v>69</v>
      </c>
      <c r="AD91" s="25" t="s">
        <v>54</v>
      </c>
      <c r="AE91" s="25" t="s">
        <v>54</v>
      </c>
    </row>
    <row r="92" ht="26" spans="1:31">
      <c r="A92" s="485"/>
      <c r="B92" s="486">
        <v>27</v>
      </c>
      <c r="C92" s="486" t="s">
        <v>193</v>
      </c>
      <c r="D92" s="486">
        <v>22251171</v>
      </c>
      <c r="E92" s="25" t="s">
        <v>148</v>
      </c>
      <c r="F92" s="487"/>
      <c r="G92" s="487"/>
      <c r="H92" s="487"/>
      <c r="I92" s="487"/>
      <c r="J92" s="487"/>
      <c r="K92" s="487"/>
      <c r="L92" s="487"/>
      <c r="M92" s="487"/>
      <c r="N92" s="488" t="s">
        <v>57</v>
      </c>
      <c r="O92" s="487"/>
      <c r="P92" s="487"/>
      <c r="Q92" s="487"/>
      <c r="R92" s="487"/>
      <c r="S92" s="487"/>
      <c r="T92" s="487"/>
      <c r="U92" s="487"/>
      <c r="V92" s="487"/>
      <c r="W92" s="487"/>
      <c r="X92" s="487">
        <v>3</v>
      </c>
      <c r="Y92" s="487">
        <f t="shared" si="1"/>
        <v>0</v>
      </c>
      <c r="Z92" s="487">
        <f t="shared" si="2"/>
        <v>3</v>
      </c>
      <c r="AA92" s="25" t="s">
        <v>99</v>
      </c>
      <c r="AB92" s="25" t="s">
        <v>174</v>
      </c>
      <c r="AC92" s="25" t="s">
        <v>69</v>
      </c>
      <c r="AD92" s="25" t="s">
        <v>54</v>
      </c>
      <c r="AE92" s="25" t="s">
        <v>54</v>
      </c>
    </row>
    <row r="93" ht="26" spans="1:31">
      <c r="A93" s="485"/>
      <c r="B93" s="486">
        <v>28</v>
      </c>
      <c r="C93" s="486" t="s">
        <v>194</v>
      </c>
      <c r="D93" s="486">
        <v>22251119</v>
      </c>
      <c r="E93" s="25" t="s">
        <v>148</v>
      </c>
      <c r="F93" s="487"/>
      <c r="G93" s="487"/>
      <c r="H93" s="487"/>
      <c r="I93" s="487"/>
      <c r="J93" s="487"/>
      <c r="K93" s="487"/>
      <c r="L93" s="487"/>
      <c r="M93" s="487"/>
      <c r="N93" s="488" t="s">
        <v>57</v>
      </c>
      <c r="O93" s="487"/>
      <c r="P93" s="487"/>
      <c r="Q93" s="487"/>
      <c r="R93" s="487"/>
      <c r="S93" s="487"/>
      <c r="T93" s="487"/>
      <c r="U93" s="487"/>
      <c r="V93" s="487"/>
      <c r="W93" s="487"/>
      <c r="X93" s="487">
        <v>3</v>
      </c>
      <c r="Y93" s="487">
        <f t="shared" si="1"/>
        <v>0</v>
      </c>
      <c r="Z93" s="487">
        <f t="shared" si="2"/>
        <v>3</v>
      </c>
      <c r="AA93" s="25" t="s">
        <v>99</v>
      </c>
      <c r="AB93" s="25" t="s">
        <v>174</v>
      </c>
      <c r="AC93" s="25" t="s">
        <v>69</v>
      </c>
      <c r="AD93" s="25" t="s">
        <v>54</v>
      </c>
      <c r="AE93" s="25" t="s">
        <v>54</v>
      </c>
    </row>
    <row r="94" ht="26" spans="1:31">
      <c r="A94" s="485"/>
      <c r="B94" s="486">
        <v>29</v>
      </c>
      <c r="C94" s="486" t="s">
        <v>195</v>
      </c>
      <c r="D94" s="486">
        <v>22251341</v>
      </c>
      <c r="E94" s="25" t="s">
        <v>148</v>
      </c>
      <c r="F94" s="487"/>
      <c r="G94" s="487"/>
      <c r="H94" s="487"/>
      <c r="I94" s="487"/>
      <c r="J94" s="487"/>
      <c r="K94" s="487"/>
      <c r="L94" s="487"/>
      <c r="M94" s="487"/>
      <c r="N94" s="487" t="s">
        <v>57</v>
      </c>
      <c r="O94" s="487"/>
      <c r="P94" s="487"/>
      <c r="Q94" s="487">
        <v>7.5</v>
      </c>
      <c r="R94" s="487"/>
      <c r="S94" s="487"/>
      <c r="T94" s="487"/>
      <c r="U94" s="487"/>
      <c r="V94" s="487"/>
      <c r="W94" s="487"/>
      <c r="X94" s="487">
        <v>3</v>
      </c>
      <c r="Y94" s="487">
        <v>0</v>
      </c>
      <c r="Z94" s="487">
        <f t="shared" si="2"/>
        <v>3</v>
      </c>
      <c r="AA94" s="25" t="s">
        <v>99</v>
      </c>
      <c r="AB94" s="25" t="s">
        <v>174</v>
      </c>
      <c r="AC94" s="25" t="s">
        <v>69</v>
      </c>
      <c r="AD94" s="25" t="s">
        <v>54</v>
      </c>
      <c r="AE94" s="25" t="s">
        <v>54</v>
      </c>
    </row>
    <row r="95" ht="26" spans="1:31">
      <c r="A95" s="485"/>
      <c r="B95" s="486">
        <v>30</v>
      </c>
      <c r="C95" s="486" t="s">
        <v>196</v>
      </c>
      <c r="D95" s="486">
        <v>22251130</v>
      </c>
      <c r="E95" s="25" t="s">
        <v>148</v>
      </c>
      <c r="F95" s="487"/>
      <c r="G95" s="487"/>
      <c r="H95" s="487"/>
      <c r="I95" s="487"/>
      <c r="J95" s="487"/>
      <c r="K95" s="487"/>
      <c r="L95" s="487"/>
      <c r="M95" s="487"/>
      <c r="N95" s="488" t="s">
        <v>57</v>
      </c>
      <c r="O95" s="487"/>
      <c r="P95" s="487"/>
      <c r="Q95" s="487"/>
      <c r="R95" s="487"/>
      <c r="S95" s="487"/>
      <c r="T95" s="487"/>
      <c r="U95" s="487"/>
      <c r="V95" s="487"/>
      <c r="W95" s="487"/>
      <c r="X95" s="487">
        <v>3</v>
      </c>
      <c r="Y95" s="487">
        <f t="shared" ref="Y95:Y103" si="3">Q95+R95+S95+T95+U95+V95</f>
        <v>0</v>
      </c>
      <c r="Z95" s="487">
        <f t="shared" si="2"/>
        <v>3</v>
      </c>
      <c r="AA95" s="25" t="s">
        <v>99</v>
      </c>
      <c r="AB95" s="25" t="s">
        <v>174</v>
      </c>
      <c r="AC95" s="25" t="s">
        <v>69</v>
      </c>
      <c r="AD95" s="25" t="s">
        <v>54</v>
      </c>
      <c r="AE95" s="25" t="s">
        <v>54</v>
      </c>
    </row>
    <row r="96" ht="26" spans="1:31">
      <c r="A96" s="485"/>
      <c r="B96" s="486">
        <v>31</v>
      </c>
      <c r="C96" s="486" t="s">
        <v>197</v>
      </c>
      <c r="D96" s="486">
        <v>22251064</v>
      </c>
      <c r="E96" s="25" t="s">
        <v>148</v>
      </c>
      <c r="F96" s="487"/>
      <c r="G96" s="487"/>
      <c r="H96" s="487"/>
      <c r="I96" s="487"/>
      <c r="J96" s="487"/>
      <c r="K96" s="487"/>
      <c r="L96" s="487"/>
      <c r="M96" s="487"/>
      <c r="N96" s="487"/>
      <c r="O96" s="487"/>
      <c r="P96" s="487"/>
      <c r="Q96" s="487"/>
      <c r="R96" s="487"/>
      <c r="S96" s="487"/>
      <c r="T96" s="487"/>
      <c r="U96" s="487">
        <v>7.5</v>
      </c>
      <c r="V96" s="487"/>
      <c r="W96" s="487"/>
      <c r="X96" s="487">
        <v>0</v>
      </c>
      <c r="Y96" s="487">
        <f t="shared" si="3"/>
        <v>7.5</v>
      </c>
      <c r="Z96" s="487">
        <f t="shared" si="2"/>
        <v>2.14285714285714</v>
      </c>
      <c r="AA96" s="25" t="s">
        <v>174</v>
      </c>
      <c r="AB96" s="25" t="s">
        <v>174</v>
      </c>
      <c r="AC96" s="25" t="s">
        <v>69</v>
      </c>
      <c r="AD96" s="25" t="s">
        <v>54</v>
      </c>
      <c r="AE96" s="25" t="s">
        <v>54</v>
      </c>
    </row>
    <row r="97" ht="26" spans="1:31">
      <c r="A97" s="485"/>
      <c r="B97" s="486">
        <v>32</v>
      </c>
      <c r="C97" s="486" t="s">
        <v>198</v>
      </c>
      <c r="D97" s="486">
        <v>22251102</v>
      </c>
      <c r="E97" s="25" t="s">
        <v>148</v>
      </c>
      <c r="F97" s="487"/>
      <c r="G97" s="487"/>
      <c r="H97" s="487"/>
      <c r="I97" s="487"/>
      <c r="J97" s="487"/>
      <c r="K97" s="487"/>
      <c r="L97" s="487"/>
      <c r="M97" s="487"/>
      <c r="N97" s="487"/>
      <c r="O97" s="487"/>
      <c r="P97" s="487"/>
      <c r="Q97" s="487">
        <v>1.5</v>
      </c>
      <c r="R97" s="487"/>
      <c r="S97" s="487"/>
      <c r="T97" s="487"/>
      <c r="U97" s="487"/>
      <c r="V97" s="487"/>
      <c r="W97" s="487"/>
      <c r="X97" s="487">
        <v>0</v>
      </c>
      <c r="Y97" s="487">
        <f t="shared" si="3"/>
        <v>1.5</v>
      </c>
      <c r="Z97" s="487">
        <f t="shared" si="2"/>
        <v>0.428571428571429</v>
      </c>
      <c r="AA97" s="25" t="s">
        <v>174</v>
      </c>
      <c r="AB97" s="25" t="s">
        <v>174</v>
      </c>
      <c r="AC97" s="25" t="s">
        <v>69</v>
      </c>
      <c r="AD97" s="25" t="s">
        <v>54</v>
      </c>
      <c r="AE97" s="25" t="s">
        <v>54</v>
      </c>
    </row>
    <row r="98" ht="26" spans="1:31">
      <c r="A98" s="485"/>
      <c r="B98" s="486">
        <v>33</v>
      </c>
      <c r="C98" s="489" t="s">
        <v>199</v>
      </c>
      <c r="D98" s="486">
        <v>22251335</v>
      </c>
      <c r="E98" s="25" t="s">
        <v>148</v>
      </c>
      <c r="F98" s="487"/>
      <c r="G98" s="487"/>
      <c r="H98" s="487"/>
      <c r="I98" s="487"/>
      <c r="J98" s="487"/>
      <c r="K98" s="487"/>
      <c r="L98" s="487"/>
      <c r="M98" s="487"/>
      <c r="N98" s="487"/>
      <c r="O98" s="487"/>
      <c r="P98" s="487"/>
      <c r="Q98" s="487"/>
      <c r="R98" s="487"/>
      <c r="S98" s="487"/>
      <c r="T98" s="487"/>
      <c r="U98" s="487"/>
      <c r="V98" s="487"/>
      <c r="W98" s="487"/>
      <c r="X98" s="487">
        <v>0</v>
      </c>
      <c r="Y98" s="487">
        <f t="shared" si="3"/>
        <v>0</v>
      </c>
      <c r="Z98" s="487">
        <f t="shared" si="2"/>
        <v>0</v>
      </c>
      <c r="AA98" s="25" t="s">
        <v>174</v>
      </c>
      <c r="AB98" s="25" t="s">
        <v>174</v>
      </c>
      <c r="AC98" s="25" t="s">
        <v>69</v>
      </c>
      <c r="AD98" s="25" t="s">
        <v>54</v>
      </c>
      <c r="AE98" s="25" t="s">
        <v>54</v>
      </c>
    </row>
    <row r="99" ht="26" spans="1:31">
      <c r="A99" s="485"/>
      <c r="B99" s="486">
        <v>34</v>
      </c>
      <c r="C99" s="486" t="s">
        <v>200</v>
      </c>
      <c r="D99" s="486">
        <v>22251066</v>
      </c>
      <c r="E99" s="25" t="s">
        <v>148</v>
      </c>
      <c r="F99" s="487"/>
      <c r="G99" s="487"/>
      <c r="H99" s="487"/>
      <c r="I99" s="487"/>
      <c r="J99" s="487"/>
      <c r="K99" s="487"/>
      <c r="L99" s="487"/>
      <c r="M99" s="487"/>
      <c r="N99" s="487"/>
      <c r="O99" s="487"/>
      <c r="P99" s="487"/>
      <c r="Q99" s="487">
        <v>0</v>
      </c>
      <c r="R99" s="487"/>
      <c r="S99" s="487"/>
      <c r="T99" s="487"/>
      <c r="U99" s="487"/>
      <c r="V99" s="487"/>
      <c r="W99" s="487"/>
      <c r="X99" s="487">
        <v>0</v>
      </c>
      <c r="Y99" s="487">
        <f t="shared" si="3"/>
        <v>0</v>
      </c>
      <c r="Z99" s="487">
        <f t="shared" si="2"/>
        <v>0</v>
      </c>
      <c r="AA99" s="25" t="s">
        <v>174</v>
      </c>
      <c r="AB99" s="25" t="s">
        <v>174</v>
      </c>
      <c r="AC99" s="25" t="s">
        <v>69</v>
      </c>
      <c r="AD99" s="25" t="s">
        <v>54</v>
      </c>
      <c r="AE99" s="25" t="s">
        <v>54</v>
      </c>
    </row>
    <row r="100" ht="26" spans="1:31">
      <c r="A100" s="485"/>
      <c r="B100" s="486">
        <v>35</v>
      </c>
      <c r="C100" s="486" t="s">
        <v>201</v>
      </c>
      <c r="D100" s="486">
        <v>22251106</v>
      </c>
      <c r="E100" s="25" t="s">
        <v>148</v>
      </c>
      <c r="F100" s="487"/>
      <c r="G100" s="487"/>
      <c r="H100" s="487"/>
      <c r="I100" s="487"/>
      <c r="J100" s="487"/>
      <c r="K100" s="487"/>
      <c r="L100" s="487"/>
      <c r="M100" s="487"/>
      <c r="N100" s="487"/>
      <c r="O100" s="487"/>
      <c r="P100" s="487"/>
      <c r="Q100" s="487">
        <v>0</v>
      </c>
      <c r="R100" s="487"/>
      <c r="S100" s="487"/>
      <c r="T100" s="487"/>
      <c r="U100" s="487"/>
      <c r="V100" s="487"/>
      <c r="W100" s="487"/>
      <c r="X100" s="487">
        <v>0</v>
      </c>
      <c r="Y100" s="487">
        <f t="shared" si="3"/>
        <v>0</v>
      </c>
      <c r="Z100" s="487">
        <f t="shared" si="2"/>
        <v>0</v>
      </c>
      <c r="AA100" s="25" t="s">
        <v>174</v>
      </c>
      <c r="AB100" s="25" t="s">
        <v>174</v>
      </c>
      <c r="AC100" s="25" t="s">
        <v>69</v>
      </c>
      <c r="AD100" s="25" t="s">
        <v>54</v>
      </c>
      <c r="AE100" s="25" t="s">
        <v>54</v>
      </c>
    </row>
    <row r="101" ht="26" spans="1:31">
      <c r="A101" s="485"/>
      <c r="B101" s="486">
        <v>36</v>
      </c>
      <c r="C101" s="486" t="s">
        <v>202</v>
      </c>
      <c r="D101" s="486">
        <v>22251149</v>
      </c>
      <c r="E101" s="25" t="s">
        <v>148</v>
      </c>
      <c r="F101" s="487"/>
      <c r="G101" s="487"/>
      <c r="H101" s="487"/>
      <c r="I101" s="487"/>
      <c r="J101" s="487"/>
      <c r="K101" s="487"/>
      <c r="L101" s="487"/>
      <c r="M101" s="487"/>
      <c r="N101" s="487"/>
      <c r="O101" s="487"/>
      <c r="P101" s="487"/>
      <c r="Q101" s="487"/>
      <c r="R101" s="487"/>
      <c r="S101" s="487"/>
      <c r="T101" s="487"/>
      <c r="U101" s="487"/>
      <c r="V101" s="487"/>
      <c r="W101" s="487"/>
      <c r="X101" s="487">
        <v>0</v>
      </c>
      <c r="Y101" s="487">
        <f t="shared" si="3"/>
        <v>0</v>
      </c>
      <c r="Z101" s="487">
        <f t="shared" si="2"/>
        <v>0</v>
      </c>
      <c r="AA101" s="25" t="s">
        <v>174</v>
      </c>
      <c r="AB101" s="25" t="s">
        <v>174</v>
      </c>
      <c r="AC101" s="25" t="s">
        <v>69</v>
      </c>
      <c r="AD101" s="25" t="s">
        <v>54</v>
      </c>
      <c r="AE101" s="25" t="s">
        <v>54</v>
      </c>
    </row>
    <row r="102" ht="26" spans="1:31">
      <c r="A102" s="485"/>
      <c r="B102" s="486">
        <v>37</v>
      </c>
      <c r="C102" s="486" t="s">
        <v>203</v>
      </c>
      <c r="D102" s="486">
        <v>22251065</v>
      </c>
      <c r="E102" s="25" t="s">
        <v>148</v>
      </c>
      <c r="F102" s="487"/>
      <c r="G102" s="487"/>
      <c r="H102" s="487"/>
      <c r="I102" s="487"/>
      <c r="J102" s="487"/>
      <c r="K102" s="487"/>
      <c r="L102" s="487"/>
      <c r="M102" s="487"/>
      <c r="N102" s="487"/>
      <c r="O102" s="487"/>
      <c r="P102" s="487"/>
      <c r="Q102" s="487"/>
      <c r="R102" s="487"/>
      <c r="S102" s="487"/>
      <c r="T102" s="487"/>
      <c r="U102" s="487"/>
      <c r="V102" s="487"/>
      <c r="W102" s="487"/>
      <c r="X102" s="487">
        <v>0</v>
      </c>
      <c r="Y102" s="487">
        <f t="shared" si="3"/>
        <v>0</v>
      </c>
      <c r="Z102" s="487">
        <f t="shared" si="2"/>
        <v>0</v>
      </c>
      <c r="AA102" s="25" t="s">
        <v>174</v>
      </c>
      <c r="AB102" s="25" t="s">
        <v>174</v>
      </c>
      <c r="AC102" s="25" t="s">
        <v>69</v>
      </c>
      <c r="AD102" s="25" t="s">
        <v>54</v>
      </c>
      <c r="AE102" s="25" t="s">
        <v>54</v>
      </c>
    </row>
    <row r="103" ht="26" spans="1:31">
      <c r="A103" s="485"/>
      <c r="B103" s="486">
        <v>38</v>
      </c>
      <c r="C103" s="486" t="s">
        <v>204</v>
      </c>
      <c r="D103" s="486">
        <v>22251324</v>
      </c>
      <c r="E103" s="25" t="s">
        <v>148</v>
      </c>
      <c r="F103" s="487"/>
      <c r="G103" s="487"/>
      <c r="H103" s="487"/>
      <c r="I103" s="487"/>
      <c r="J103" s="487"/>
      <c r="K103" s="487"/>
      <c r="L103" s="487"/>
      <c r="M103" s="487"/>
      <c r="N103" s="487"/>
      <c r="O103" s="487"/>
      <c r="P103" s="487"/>
      <c r="Q103" s="487"/>
      <c r="R103" s="487"/>
      <c r="S103" s="487"/>
      <c r="T103" s="487"/>
      <c r="U103" s="487"/>
      <c r="V103" s="487"/>
      <c r="W103" s="487"/>
      <c r="X103" s="487">
        <v>0</v>
      </c>
      <c r="Y103" s="487">
        <f t="shared" si="3"/>
        <v>0</v>
      </c>
      <c r="Z103" s="487">
        <f t="shared" si="2"/>
        <v>0</v>
      </c>
      <c r="AA103" s="25" t="s">
        <v>174</v>
      </c>
      <c r="AB103" s="25" t="s">
        <v>174</v>
      </c>
      <c r="AC103" s="25" t="s">
        <v>69</v>
      </c>
      <c r="AD103" s="25" t="s">
        <v>54</v>
      </c>
      <c r="AE103" s="25" t="s">
        <v>54</v>
      </c>
    </row>
    <row r="104" ht="91" spans="1:31">
      <c r="A104" s="281" t="s">
        <v>205</v>
      </c>
      <c r="B104" s="25">
        <v>1</v>
      </c>
      <c r="C104" s="20" t="s">
        <v>206</v>
      </c>
      <c r="D104" s="490">
        <v>22251321</v>
      </c>
      <c r="E104" s="25" t="s">
        <v>207</v>
      </c>
      <c r="F104" s="490">
        <v>0</v>
      </c>
      <c r="G104" s="490"/>
      <c r="H104" s="491"/>
      <c r="I104" s="491" t="s">
        <v>208</v>
      </c>
      <c r="J104" s="490"/>
      <c r="K104" s="490"/>
      <c r="L104" s="491" t="s">
        <v>68</v>
      </c>
      <c r="M104" s="490"/>
      <c r="N104" s="25" t="s">
        <v>209</v>
      </c>
      <c r="O104" s="490"/>
      <c r="P104" s="490"/>
      <c r="Q104" s="490">
        <v>30</v>
      </c>
      <c r="R104" s="490">
        <v>0</v>
      </c>
      <c r="S104" s="490">
        <v>20</v>
      </c>
      <c r="T104" s="490">
        <v>0</v>
      </c>
      <c r="U104" s="490">
        <v>30</v>
      </c>
      <c r="V104" s="25"/>
      <c r="W104" s="25" t="s">
        <v>40</v>
      </c>
      <c r="X104" s="25">
        <v>33.8</v>
      </c>
      <c r="Y104" s="25">
        <v>80</v>
      </c>
      <c r="Z104" s="25">
        <v>56.65</v>
      </c>
      <c r="AA104" s="25" t="s">
        <v>99</v>
      </c>
      <c r="AB104" s="25" t="s">
        <v>99</v>
      </c>
      <c r="AC104" s="25" t="s">
        <v>40</v>
      </c>
      <c r="AD104" s="25" t="s">
        <v>99</v>
      </c>
      <c r="AE104" s="25" t="s">
        <v>99</v>
      </c>
    </row>
    <row r="105" ht="26" spans="1:31">
      <c r="A105" s="492"/>
      <c r="B105" s="25">
        <v>2</v>
      </c>
      <c r="C105" s="20" t="s">
        <v>210</v>
      </c>
      <c r="D105" s="490">
        <v>22251259</v>
      </c>
      <c r="E105" s="25" t="s">
        <v>207</v>
      </c>
      <c r="F105" s="490">
        <v>0</v>
      </c>
      <c r="G105" s="490" t="s">
        <v>38</v>
      </c>
      <c r="H105" s="490"/>
      <c r="I105" s="490"/>
      <c r="J105" s="490"/>
      <c r="K105" s="490"/>
      <c r="L105" s="490"/>
      <c r="M105" s="490"/>
      <c r="N105" s="25"/>
      <c r="O105" s="490"/>
      <c r="P105" s="490"/>
      <c r="Q105" s="490">
        <v>30</v>
      </c>
      <c r="R105" s="490">
        <v>0</v>
      </c>
      <c r="S105" s="490">
        <v>20</v>
      </c>
      <c r="T105" s="490">
        <v>0</v>
      </c>
      <c r="U105" s="490">
        <v>30</v>
      </c>
      <c r="V105" s="25" t="s">
        <v>211</v>
      </c>
      <c r="W105" s="25" t="s">
        <v>40</v>
      </c>
      <c r="X105" s="25">
        <v>20</v>
      </c>
      <c r="Y105" s="25">
        <v>86</v>
      </c>
      <c r="Z105" s="25">
        <v>44.57</v>
      </c>
      <c r="AA105" s="25" t="s">
        <v>99</v>
      </c>
      <c r="AB105" s="25" t="s">
        <v>99</v>
      </c>
      <c r="AC105" s="25" t="s">
        <v>40</v>
      </c>
      <c r="AD105" s="25" t="s">
        <v>99</v>
      </c>
      <c r="AE105" s="25" t="s">
        <v>99</v>
      </c>
    </row>
    <row r="106" ht="26" spans="1:31">
      <c r="A106" s="492"/>
      <c r="B106" s="25">
        <v>3</v>
      </c>
      <c r="C106" s="20" t="s">
        <v>212</v>
      </c>
      <c r="D106" s="490">
        <v>22251344</v>
      </c>
      <c r="E106" s="25" t="s">
        <v>207</v>
      </c>
      <c r="F106" s="490">
        <v>0</v>
      </c>
      <c r="G106" s="490" t="s">
        <v>38</v>
      </c>
      <c r="H106" s="490"/>
      <c r="I106" s="490"/>
      <c r="J106" s="490"/>
      <c r="K106" s="490"/>
      <c r="L106" s="490"/>
      <c r="M106" s="490"/>
      <c r="N106" s="25"/>
      <c r="O106" s="490"/>
      <c r="P106" s="490"/>
      <c r="Q106" s="490">
        <v>30</v>
      </c>
      <c r="R106" s="490">
        <v>0</v>
      </c>
      <c r="S106" s="490">
        <v>20</v>
      </c>
      <c r="T106" s="490">
        <v>0</v>
      </c>
      <c r="U106" s="490">
        <v>30</v>
      </c>
      <c r="V106" s="25"/>
      <c r="W106" s="25" t="s">
        <v>40</v>
      </c>
      <c r="X106" s="25">
        <v>20</v>
      </c>
      <c r="Y106" s="25">
        <v>80</v>
      </c>
      <c r="Z106" s="25">
        <v>42.86</v>
      </c>
      <c r="AA106" s="25" t="s">
        <v>99</v>
      </c>
      <c r="AB106" s="25" t="s">
        <v>99</v>
      </c>
      <c r="AC106" s="25" t="s">
        <v>40</v>
      </c>
      <c r="AD106" s="25" t="s">
        <v>99</v>
      </c>
      <c r="AE106" s="25" t="s">
        <v>99</v>
      </c>
    </row>
    <row r="107" ht="52" spans="1:31">
      <c r="A107" s="492"/>
      <c r="B107" s="25">
        <v>4</v>
      </c>
      <c r="C107" s="20" t="s">
        <v>213</v>
      </c>
      <c r="D107" s="490">
        <v>22251216</v>
      </c>
      <c r="E107" s="25" t="s">
        <v>207</v>
      </c>
      <c r="F107" s="490">
        <v>0</v>
      </c>
      <c r="G107" s="491" t="s">
        <v>38</v>
      </c>
      <c r="H107" s="490"/>
      <c r="I107" s="490"/>
      <c r="J107" s="490"/>
      <c r="K107" s="490"/>
      <c r="L107" s="490"/>
      <c r="M107" s="490"/>
      <c r="N107" s="25" t="s">
        <v>214</v>
      </c>
      <c r="O107" s="490"/>
      <c r="P107" s="490"/>
      <c r="Q107" s="490">
        <v>18.75</v>
      </c>
      <c r="R107" s="490">
        <v>0</v>
      </c>
      <c r="S107" s="490">
        <v>10</v>
      </c>
      <c r="T107" s="490">
        <v>0</v>
      </c>
      <c r="U107" s="490">
        <v>0</v>
      </c>
      <c r="V107" s="25" t="s">
        <v>215</v>
      </c>
      <c r="W107" s="25" t="s">
        <v>40</v>
      </c>
      <c r="X107" s="25">
        <v>23</v>
      </c>
      <c r="Y107" s="25">
        <v>31.75</v>
      </c>
      <c r="Z107" s="25">
        <v>32.07</v>
      </c>
      <c r="AA107" s="25" t="s">
        <v>99</v>
      </c>
      <c r="AB107" s="25" t="s">
        <v>99</v>
      </c>
      <c r="AC107" s="25" t="s">
        <v>40</v>
      </c>
      <c r="AD107" s="25" t="s">
        <v>99</v>
      </c>
      <c r="AE107" s="25" t="s">
        <v>99</v>
      </c>
    </row>
    <row r="108" ht="52" spans="1:31">
      <c r="A108" s="492"/>
      <c r="B108" s="25">
        <v>5</v>
      </c>
      <c r="C108" s="20" t="s">
        <v>216</v>
      </c>
      <c r="D108" s="490">
        <v>22251196</v>
      </c>
      <c r="E108" s="25" t="s">
        <v>207</v>
      </c>
      <c r="F108" s="490">
        <v>0</v>
      </c>
      <c r="G108" s="490"/>
      <c r="H108" s="490"/>
      <c r="I108" s="490"/>
      <c r="J108" s="490"/>
      <c r="K108" s="490"/>
      <c r="L108" s="490"/>
      <c r="M108" s="490"/>
      <c r="N108" s="25" t="s">
        <v>217</v>
      </c>
      <c r="O108" s="490"/>
      <c r="P108" s="490"/>
      <c r="Q108" s="490">
        <v>23.75</v>
      </c>
      <c r="R108" s="490">
        <v>0</v>
      </c>
      <c r="S108" s="490">
        <v>20</v>
      </c>
      <c r="T108" s="490">
        <v>4</v>
      </c>
      <c r="U108" s="490">
        <v>30</v>
      </c>
      <c r="V108" s="25" t="s">
        <v>218</v>
      </c>
      <c r="W108" s="25" t="s">
        <v>40</v>
      </c>
      <c r="X108" s="25">
        <v>3</v>
      </c>
      <c r="Y108" s="25">
        <v>79.75</v>
      </c>
      <c r="Z108" s="25">
        <v>25.78</v>
      </c>
      <c r="AA108" s="25" t="s">
        <v>99</v>
      </c>
      <c r="AB108" s="25" t="s">
        <v>99</v>
      </c>
      <c r="AC108" s="25" t="s">
        <v>40</v>
      </c>
      <c r="AD108" s="25" t="s">
        <v>99</v>
      </c>
      <c r="AE108" s="25" t="s">
        <v>99</v>
      </c>
    </row>
    <row r="109" ht="26" spans="1:31">
      <c r="A109" s="492"/>
      <c r="B109" s="25">
        <v>6</v>
      </c>
      <c r="C109" s="20" t="s">
        <v>219</v>
      </c>
      <c r="D109" s="490">
        <v>22251227</v>
      </c>
      <c r="E109" s="25" t="s">
        <v>207</v>
      </c>
      <c r="F109" s="490">
        <v>0</v>
      </c>
      <c r="G109" s="490"/>
      <c r="H109" s="490"/>
      <c r="I109" s="490"/>
      <c r="J109" s="490"/>
      <c r="K109" s="490"/>
      <c r="L109" s="490"/>
      <c r="M109" s="490"/>
      <c r="N109" s="25"/>
      <c r="O109" s="490">
        <v>1.5</v>
      </c>
      <c r="P109" s="490"/>
      <c r="Q109" s="490">
        <v>30</v>
      </c>
      <c r="R109" s="490">
        <v>0</v>
      </c>
      <c r="S109" s="490">
        <v>20</v>
      </c>
      <c r="T109" s="490">
        <v>0</v>
      </c>
      <c r="U109" s="490">
        <v>30</v>
      </c>
      <c r="V109" s="25" t="s">
        <v>220</v>
      </c>
      <c r="W109" s="25" t="s">
        <v>40</v>
      </c>
      <c r="X109" s="25">
        <v>1.5</v>
      </c>
      <c r="Y109" s="25">
        <v>83</v>
      </c>
      <c r="Z109" s="25">
        <v>25.21</v>
      </c>
      <c r="AA109" s="25" t="s">
        <v>99</v>
      </c>
      <c r="AB109" s="25" t="s">
        <v>99</v>
      </c>
      <c r="AC109" s="25" t="s">
        <v>40</v>
      </c>
      <c r="AD109" s="25" t="s">
        <v>99</v>
      </c>
      <c r="AE109" s="25" t="s">
        <v>99</v>
      </c>
    </row>
    <row r="110" ht="26" spans="1:31">
      <c r="A110" s="492"/>
      <c r="B110" s="25">
        <v>7</v>
      </c>
      <c r="C110" s="20" t="s">
        <v>221</v>
      </c>
      <c r="D110" s="490">
        <v>22251035</v>
      </c>
      <c r="E110" s="25" t="s">
        <v>207</v>
      </c>
      <c r="F110" s="490">
        <v>0</v>
      </c>
      <c r="G110" s="490"/>
      <c r="H110" s="490"/>
      <c r="I110" s="490"/>
      <c r="J110" s="490"/>
      <c r="K110" s="490"/>
      <c r="L110" s="490"/>
      <c r="M110" s="490"/>
      <c r="N110" s="25"/>
      <c r="O110" s="490"/>
      <c r="P110" s="490"/>
      <c r="Q110" s="490">
        <v>30</v>
      </c>
      <c r="R110" s="490">
        <v>0</v>
      </c>
      <c r="S110" s="490">
        <v>10</v>
      </c>
      <c r="T110" s="490">
        <v>0</v>
      </c>
      <c r="U110" s="490">
        <v>30</v>
      </c>
      <c r="V110" s="25"/>
      <c r="W110" s="25" t="s">
        <v>40</v>
      </c>
      <c r="X110" s="25">
        <v>0</v>
      </c>
      <c r="Y110" s="25">
        <v>70</v>
      </c>
      <c r="Z110" s="25">
        <v>20</v>
      </c>
      <c r="AA110" s="25"/>
      <c r="AB110" s="25" t="s">
        <v>99</v>
      </c>
      <c r="AC110" s="25" t="s">
        <v>40</v>
      </c>
      <c r="AD110" s="25" t="s">
        <v>99</v>
      </c>
      <c r="AE110" s="25"/>
    </row>
    <row r="111" ht="26" spans="1:31">
      <c r="A111" s="492"/>
      <c r="B111" s="25">
        <v>8</v>
      </c>
      <c r="C111" s="20" t="s">
        <v>222</v>
      </c>
      <c r="D111" s="490">
        <v>22251317</v>
      </c>
      <c r="E111" s="25" t="s">
        <v>207</v>
      </c>
      <c r="F111" s="490">
        <v>0</v>
      </c>
      <c r="G111" s="490"/>
      <c r="H111" s="490"/>
      <c r="I111" s="491" t="s">
        <v>208</v>
      </c>
      <c r="J111" s="490"/>
      <c r="K111" s="490"/>
      <c r="L111" s="490"/>
      <c r="M111" s="490"/>
      <c r="N111" s="25"/>
      <c r="O111" s="490"/>
      <c r="P111" s="490"/>
      <c r="Q111" s="490">
        <v>0</v>
      </c>
      <c r="R111" s="490">
        <v>0</v>
      </c>
      <c r="S111" s="490">
        <v>0</v>
      </c>
      <c r="T111" s="490">
        <v>0</v>
      </c>
      <c r="U111" s="490">
        <v>0</v>
      </c>
      <c r="V111" s="25"/>
      <c r="W111" s="25" t="s">
        <v>40</v>
      </c>
      <c r="X111" s="25">
        <v>20</v>
      </c>
      <c r="Y111" s="25">
        <v>0</v>
      </c>
      <c r="Z111" s="25">
        <v>20</v>
      </c>
      <c r="AA111" s="25" t="s">
        <v>99</v>
      </c>
      <c r="AB111" s="25"/>
      <c r="AC111" s="25" t="s">
        <v>40</v>
      </c>
      <c r="AD111" s="25" t="s">
        <v>99</v>
      </c>
      <c r="AE111" s="25"/>
    </row>
    <row r="112" ht="26" spans="1:31">
      <c r="A112" s="492"/>
      <c r="B112" s="25">
        <v>9</v>
      </c>
      <c r="C112" s="20" t="s">
        <v>223</v>
      </c>
      <c r="D112" s="490">
        <v>22251183</v>
      </c>
      <c r="E112" s="25" t="s">
        <v>207</v>
      </c>
      <c r="F112" s="490">
        <v>0</v>
      </c>
      <c r="G112" s="490"/>
      <c r="H112" s="490"/>
      <c r="I112" s="491" t="s">
        <v>38</v>
      </c>
      <c r="J112" s="490"/>
      <c r="K112" s="490"/>
      <c r="L112" s="490"/>
      <c r="M112" s="490"/>
      <c r="N112" s="25"/>
      <c r="O112" s="490"/>
      <c r="P112" s="490"/>
      <c r="Q112" s="490">
        <v>15</v>
      </c>
      <c r="R112" s="490">
        <v>0</v>
      </c>
      <c r="S112" s="490">
        <v>10</v>
      </c>
      <c r="T112" s="490">
        <v>0</v>
      </c>
      <c r="U112" s="490">
        <v>0</v>
      </c>
      <c r="V112" s="25"/>
      <c r="W112" s="25" t="s">
        <v>40</v>
      </c>
      <c r="X112" s="25">
        <v>10</v>
      </c>
      <c r="Y112" s="25">
        <v>25</v>
      </c>
      <c r="Z112" s="25">
        <v>17.14</v>
      </c>
      <c r="AA112" s="25" t="s">
        <v>99</v>
      </c>
      <c r="AB112" s="25" t="s">
        <v>99</v>
      </c>
      <c r="AC112" s="25" t="s">
        <v>40</v>
      </c>
      <c r="AD112" s="25" t="s">
        <v>99</v>
      </c>
      <c r="AE112" s="25" t="s">
        <v>99</v>
      </c>
    </row>
    <row r="113" ht="26" spans="1:31">
      <c r="A113" s="492"/>
      <c r="B113" s="25">
        <v>10</v>
      </c>
      <c r="C113" s="20" t="s">
        <v>224</v>
      </c>
      <c r="D113" s="490">
        <v>22251219</v>
      </c>
      <c r="E113" s="25" t="s">
        <v>207</v>
      </c>
      <c r="F113" s="490">
        <v>0</v>
      </c>
      <c r="G113" s="490"/>
      <c r="H113" s="490"/>
      <c r="I113" s="493" t="s">
        <v>162</v>
      </c>
      <c r="J113" s="490"/>
      <c r="K113" s="490"/>
      <c r="L113" s="491"/>
      <c r="M113" s="490"/>
      <c r="N113" s="25"/>
      <c r="O113" s="490"/>
      <c r="P113" s="490"/>
      <c r="Q113" s="490">
        <v>0</v>
      </c>
      <c r="R113" s="490">
        <v>0</v>
      </c>
      <c r="S113" s="490">
        <v>10</v>
      </c>
      <c r="T113" s="490">
        <v>0</v>
      </c>
      <c r="U113" s="490">
        <v>0</v>
      </c>
      <c r="V113" s="25"/>
      <c r="W113" s="25" t="s">
        <v>40</v>
      </c>
      <c r="X113" s="25">
        <v>14</v>
      </c>
      <c r="Y113" s="25">
        <v>10</v>
      </c>
      <c r="Z113" s="25">
        <v>16.85</v>
      </c>
      <c r="AA113" s="25" t="s">
        <v>99</v>
      </c>
      <c r="AB113" s="25" t="s">
        <v>99</v>
      </c>
      <c r="AC113" s="25" t="s">
        <v>40</v>
      </c>
      <c r="AD113" s="25" t="s">
        <v>99</v>
      </c>
      <c r="AE113" s="25" t="s">
        <v>99</v>
      </c>
    </row>
    <row r="114" ht="52" spans="1:31">
      <c r="A114" s="492"/>
      <c r="B114" s="25">
        <v>11</v>
      </c>
      <c r="C114" s="20" t="s">
        <v>225</v>
      </c>
      <c r="D114" s="490">
        <v>22251133</v>
      </c>
      <c r="E114" s="25" t="s">
        <v>207</v>
      </c>
      <c r="F114" s="490">
        <v>0</v>
      </c>
      <c r="G114" s="490"/>
      <c r="H114" s="490"/>
      <c r="I114" s="490"/>
      <c r="J114" s="490"/>
      <c r="K114" s="490"/>
      <c r="L114" s="490"/>
      <c r="M114" s="490"/>
      <c r="N114" s="25" t="s">
        <v>226</v>
      </c>
      <c r="O114" s="490"/>
      <c r="P114" s="490"/>
      <c r="Q114" s="490">
        <v>11.25</v>
      </c>
      <c r="R114" s="490">
        <v>0</v>
      </c>
      <c r="S114" s="490">
        <v>10</v>
      </c>
      <c r="T114" s="490">
        <v>0</v>
      </c>
      <c r="U114" s="490">
        <v>30</v>
      </c>
      <c r="V114" s="25"/>
      <c r="W114" s="25" t="s">
        <v>40</v>
      </c>
      <c r="X114" s="25">
        <v>0.9</v>
      </c>
      <c r="Y114" s="25">
        <v>51.25</v>
      </c>
      <c r="Z114" s="25">
        <v>15.54</v>
      </c>
      <c r="AA114" s="25"/>
      <c r="AB114" s="25" t="s">
        <v>99</v>
      </c>
      <c r="AC114" s="25" t="s">
        <v>40</v>
      </c>
      <c r="AD114" s="25" t="s">
        <v>99</v>
      </c>
      <c r="AE114" s="25"/>
    </row>
    <row r="115" ht="26" spans="1:31">
      <c r="A115" s="492"/>
      <c r="B115" s="25">
        <v>12</v>
      </c>
      <c r="C115" s="20" t="s">
        <v>227</v>
      </c>
      <c r="D115" s="490">
        <v>22251151</v>
      </c>
      <c r="E115" s="25" t="s">
        <v>207</v>
      </c>
      <c r="F115" s="490">
        <v>0</v>
      </c>
      <c r="G115" s="490"/>
      <c r="H115" s="490"/>
      <c r="I115" s="490"/>
      <c r="J115" s="490"/>
      <c r="K115" s="490"/>
      <c r="L115" s="490"/>
      <c r="M115" s="490"/>
      <c r="N115" s="25"/>
      <c r="O115" s="490"/>
      <c r="P115" s="490"/>
      <c r="Q115" s="490">
        <v>0</v>
      </c>
      <c r="R115" s="490">
        <v>0</v>
      </c>
      <c r="S115" s="490">
        <v>20</v>
      </c>
      <c r="T115" s="490">
        <v>0</v>
      </c>
      <c r="U115" s="490">
        <v>15</v>
      </c>
      <c r="V115" s="25"/>
      <c r="W115" s="25" t="s">
        <v>40</v>
      </c>
      <c r="X115" s="25">
        <v>0</v>
      </c>
      <c r="Y115" s="25">
        <v>35</v>
      </c>
      <c r="Z115" s="25">
        <v>10</v>
      </c>
      <c r="AA115" s="25"/>
      <c r="AB115" s="25" t="s">
        <v>99</v>
      </c>
      <c r="AC115" s="25" t="s">
        <v>40</v>
      </c>
      <c r="AD115" s="25" t="s">
        <v>99</v>
      </c>
      <c r="AE115" s="25"/>
    </row>
    <row r="116" ht="26" spans="1:31">
      <c r="A116" s="492"/>
      <c r="B116" s="25">
        <v>13</v>
      </c>
      <c r="C116" s="20" t="s">
        <v>228</v>
      </c>
      <c r="D116" s="490">
        <v>22251342</v>
      </c>
      <c r="E116" s="25" t="s">
        <v>207</v>
      </c>
      <c r="F116" s="490">
        <v>0</v>
      </c>
      <c r="G116" s="491"/>
      <c r="H116" s="490"/>
      <c r="I116" s="490"/>
      <c r="J116" s="490"/>
      <c r="K116" s="490"/>
      <c r="L116" s="490"/>
      <c r="M116" s="490"/>
      <c r="N116" s="25"/>
      <c r="O116" s="490"/>
      <c r="P116" s="490"/>
      <c r="Q116" s="490">
        <v>18.75</v>
      </c>
      <c r="R116" s="490">
        <v>0</v>
      </c>
      <c r="S116" s="490">
        <v>10</v>
      </c>
      <c r="T116" s="490">
        <v>0</v>
      </c>
      <c r="U116" s="490">
        <v>0</v>
      </c>
      <c r="V116" s="25" t="s">
        <v>229</v>
      </c>
      <c r="W116" s="25" t="s">
        <v>40</v>
      </c>
      <c r="X116" s="25">
        <v>0</v>
      </c>
      <c r="Y116" s="25">
        <v>30.75</v>
      </c>
      <c r="Z116" s="25">
        <v>8.79</v>
      </c>
      <c r="AA116" s="25"/>
      <c r="AB116" s="25" t="s">
        <v>99</v>
      </c>
      <c r="AC116" s="25" t="s">
        <v>69</v>
      </c>
      <c r="AD116" s="25"/>
      <c r="AE116" s="25"/>
    </row>
    <row r="117" ht="39" spans="1:31">
      <c r="A117" s="492"/>
      <c r="B117" s="25">
        <v>14</v>
      </c>
      <c r="C117" s="20" t="s">
        <v>230</v>
      </c>
      <c r="D117" s="490">
        <v>22251116</v>
      </c>
      <c r="E117" s="25" t="s">
        <v>207</v>
      </c>
      <c r="F117" s="490">
        <v>0</v>
      </c>
      <c r="G117" s="490"/>
      <c r="H117" s="490"/>
      <c r="I117" s="490"/>
      <c r="J117" s="490"/>
      <c r="K117" s="490"/>
      <c r="L117" s="490"/>
      <c r="M117" s="490"/>
      <c r="N117" s="25" t="s">
        <v>231</v>
      </c>
      <c r="O117" s="490"/>
      <c r="P117" s="490"/>
      <c r="Q117" s="490">
        <v>0</v>
      </c>
      <c r="R117" s="490">
        <v>0</v>
      </c>
      <c r="S117" s="490">
        <v>0</v>
      </c>
      <c r="T117" s="490">
        <v>0</v>
      </c>
      <c r="U117" s="490">
        <v>0</v>
      </c>
      <c r="V117" s="25" t="s">
        <v>232</v>
      </c>
      <c r="W117" s="25" t="s">
        <v>40</v>
      </c>
      <c r="X117" s="25">
        <v>3</v>
      </c>
      <c r="Y117" s="25">
        <v>6</v>
      </c>
      <c r="Z117" s="25">
        <v>4.71</v>
      </c>
      <c r="AA117" s="25" t="s">
        <v>99</v>
      </c>
      <c r="AB117" s="25"/>
      <c r="AC117" s="25" t="s">
        <v>69</v>
      </c>
      <c r="AD117" s="25"/>
      <c r="AE117" s="25"/>
    </row>
    <row r="118" ht="52" spans="1:31">
      <c r="A118" s="492"/>
      <c r="B118" s="25">
        <v>15</v>
      </c>
      <c r="C118" s="20" t="s">
        <v>233</v>
      </c>
      <c r="D118" s="490">
        <v>22251016</v>
      </c>
      <c r="E118" s="25" t="s">
        <v>207</v>
      </c>
      <c r="F118" s="490">
        <v>0</v>
      </c>
      <c r="G118" s="490"/>
      <c r="H118" s="490"/>
      <c r="I118" s="490"/>
      <c r="J118" s="490"/>
      <c r="K118" s="490"/>
      <c r="L118" s="490"/>
      <c r="M118" s="490"/>
      <c r="N118" s="25" t="s">
        <v>214</v>
      </c>
      <c r="O118" s="490"/>
      <c r="P118" s="490"/>
      <c r="Q118" s="490">
        <v>0</v>
      </c>
      <c r="R118" s="490">
        <v>0</v>
      </c>
      <c r="S118" s="490">
        <v>0</v>
      </c>
      <c r="T118" s="490">
        <v>0</v>
      </c>
      <c r="U118" s="490">
        <v>0</v>
      </c>
      <c r="V118" s="25"/>
      <c r="W118" s="25" t="s">
        <v>40</v>
      </c>
      <c r="X118" s="25">
        <v>3</v>
      </c>
      <c r="Y118" s="25">
        <v>0</v>
      </c>
      <c r="Z118" s="25">
        <v>3</v>
      </c>
      <c r="AA118" s="25" t="s">
        <v>99</v>
      </c>
      <c r="AB118" s="25"/>
      <c r="AC118" s="25" t="s">
        <v>69</v>
      </c>
      <c r="AD118" s="25"/>
      <c r="AE118" s="25"/>
    </row>
    <row r="119" ht="52" spans="1:31">
      <c r="A119" s="492"/>
      <c r="B119" s="25">
        <v>16</v>
      </c>
      <c r="C119" s="20" t="s">
        <v>234</v>
      </c>
      <c r="D119" s="490">
        <v>22251308</v>
      </c>
      <c r="E119" s="25" t="s">
        <v>207</v>
      </c>
      <c r="F119" s="490">
        <v>0</v>
      </c>
      <c r="G119" s="490"/>
      <c r="H119" s="490"/>
      <c r="I119" s="494"/>
      <c r="J119" s="490"/>
      <c r="K119" s="490"/>
      <c r="L119" s="490"/>
      <c r="M119" s="490"/>
      <c r="N119" s="25" t="s">
        <v>217</v>
      </c>
      <c r="O119" s="490"/>
      <c r="P119" s="490"/>
      <c r="Q119" s="490">
        <v>0</v>
      </c>
      <c r="R119" s="490">
        <v>0</v>
      </c>
      <c r="S119" s="490">
        <v>0</v>
      </c>
      <c r="T119" s="490">
        <v>0</v>
      </c>
      <c r="U119" s="490">
        <v>0</v>
      </c>
      <c r="V119" s="25"/>
      <c r="W119" s="25" t="s">
        <v>40</v>
      </c>
      <c r="X119" s="25">
        <v>3</v>
      </c>
      <c r="Y119" s="25">
        <v>0</v>
      </c>
      <c r="Z119" s="25">
        <v>3</v>
      </c>
      <c r="AA119" s="25" t="s">
        <v>99</v>
      </c>
      <c r="AB119" s="25"/>
      <c r="AC119" s="25" t="s">
        <v>69</v>
      </c>
      <c r="AD119" s="25"/>
      <c r="AE119" s="25"/>
    </row>
    <row r="120" ht="26" spans="1:31">
      <c r="A120" s="492"/>
      <c r="B120" s="25">
        <v>17</v>
      </c>
      <c r="C120" s="20" t="s">
        <v>235</v>
      </c>
      <c r="D120" s="490">
        <v>22251301</v>
      </c>
      <c r="E120" s="25" t="s">
        <v>207</v>
      </c>
      <c r="F120" s="490">
        <v>0</v>
      </c>
      <c r="G120" s="490"/>
      <c r="H120" s="490"/>
      <c r="I120" s="490"/>
      <c r="J120" s="490"/>
      <c r="K120" s="490"/>
      <c r="L120" s="490"/>
      <c r="M120" s="490"/>
      <c r="N120" s="25"/>
      <c r="O120" s="490"/>
      <c r="P120" s="490"/>
      <c r="Q120" s="490">
        <v>3.75</v>
      </c>
      <c r="R120" s="490">
        <v>0</v>
      </c>
      <c r="S120" s="490">
        <v>0</v>
      </c>
      <c r="T120" s="490">
        <v>0</v>
      </c>
      <c r="U120" s="490">
        <v>0</v>
      </c>
      <c r="V120" s="25" t="s">
        <v>236</v>
      </c>
      <c r="W120" s="25" t="s">
        <v>40</v>
      </c>
      <c r="X120" s="25">
        <v>0</v>
      </c>
      <c r="Y120" s="25">
        <v>4.75</v>
      </c>
      <c r="Z120" s="25">
        <v>1.36</v>
      </c>
      <c r="AA120" s="25"/>
      <c r="AB120" s="25"/>
      <c r="AC120" s="25" t="s">
        <v>69</v>
      </c>
      <c r="AD120" s="25"/>
      <c r="AE120" s="25"/>
    </row>
    <row r="121" ht="26" spans="1:31">
      <c r="A121" s="492"/>
      <c r="B121" s="25">
        <v>18</v>
      </c>
      <c r="C121" s="20" t="s">
        <v>237</v>
      </c>
      <c r="D121" s="490">
        <v>22251085</v>
      </c>
      <c r="E121" s="25" t="s">
        <v>207</v>
      </c>
      <c r="F121" s="490">
        <v>0</v>
      </c>
      <c r="G121" s="490"/>
      <c r="H121" s="490"/>
      <c r="I121" s="490"/>
      <c r="J121" s="490"/>
      <c r="K121" s="490"/>
      <c r="L121" s="490"/>
      <c r="M121" s="490"/>
      <c r="N121" s="25"/>
      <c r="O121" s="490"/>
      <c r="P121" s="490"/>
      <c r="Q121" s="490">
        <v>3.75</v>
      </c>
      <c r="R121" s="490">
        <v>0</v>
      </c>
      <c r="S121" s="490">
        <v>0</v>
      </c>
      <c r="T121" s="490">
        <v>0</v>
      </c>
      <c r="U121" s="490">
        <v>0</v>
      </c>
      <c r="V121" s="25"/>
      <c r="W121" s="25" t="s">
        <v>40</v>
      </c>
      <c r="X121" s="25">
        <v>0</v>
      </c>
      <c r="Y121" s="25">
        <v>3.75</v>
      </c>
      <c r="Z121" s="25">
        <v>1.07</v>
      </c>
      <c r="AA121" s="25"/>
      <c r="AB121" s="25"/>
      <c r="AC121" s="25" t="s">
        <v>69</v>
      </c>
      <c r="AD121" s="25"/>
      <c r="AE121" s="25"/>
    </row>
    <row r="122" ht="26" spans="1:31">
      <c r="A122" s="492"/>
      <c r="B122" s="25">
        <v>19</v>
      </c>
      <c r="C122" s="20" t="s">
        <v>238</v>
      </c>
      <c r="D122" s="490">
        <v>22251305</v>
      </c>
      <c r="E122" s="25" t="s">
        <v>207</v>
      </c>
      <c r="F122" s="490">
        <v>0</v>
      </c>
      <c r="G122" s="490"/>
      <c r="H122" s="490"/>
      <c r="I122" s="490"/>
      <c r="J122" s="490"/>
      <c r="K122" s="490"/>
      <c r="L122" s="490"/>
      <c r="M122" s="490"/>
      <c r="N122" s="25"/>
      <c r="O122" s="490"/>
      <c r="P122" s="490"/>
      <c r="Q122" s="490">
        <v>0</v>
      </c>
      <c r="R122" s="490">
        <v>0</v>
      </c>
      <c r="S122" s="490">
        <v>0</v>
      </c>
      <c r="T122" s="490">
        <v>0</v>
      </c>
      <c r="U122" s="490">
        <v>0</v>
      </c>
      <c r="V122" s="25" t="s">
        <v>239</v>
      </c>
      <c r="W122" s="25" t="s">
        <v>40</v>
      </c>
      <c r="X122" s="25">
        <v>0</v>
      </c>
      <c r="Y122" s="25">
        <v>2</v>
      </c>
      <c r="Z122" s="25">
        <v>0.57</v>
      </c>
      <c r="AA122" s="25"/>
      <c r="AB122" s="25"/>
      <c r="AC122" s="25" t="s">
        <v>69</v>
      </c>
      <c r="AD122" s="25"/>
      <c r="AE122" s="25"/>
    </row>
    <row r="123" ht="26" spans="1:31">
      <c r="A123" s="492"/>
      <c r="B123" s="25">
        <v>20</v>
      </c>
      <c r="C123" s="20" t="s">
        <v>240</v>
      </c>
      <c r="D123" s="490">
        <v>22251019</v>
      </c>
      <c r="E123" s="25" t="s">
        <v>207</v>
      </c>
      <c r="F123" s="490">
        <v>0</v>
      </c>
      <c r="G123" s="490"/>
      <c r="H123" s="490"/>
      <c r="I123" s="490"/>
      <c r="J123" s="490"/>
      <c r="K123" s="490"/>
      <c r="L123" s="490"/>
      <c r="M123" s="490"/>
      <c r="N123" s="25"/>
      <c r="O123" s="490"/>
      <c r="P123" s="490"/>
      <c r="Q123" s="490">
        <v>0</v>
      </c>
      <c r="R123" s="490">
        <v>0</v>
      </c>
      <c r="S123" s="490">
        <v>0</v>
      </c>
      <c r="T123" s="490">
        <v>0</v>
      </c>
      <c r="U123" s="490">
        <v>0</v>
      </c>
      <c r="V123" s="25"/>
      <c r="W123" s="25" t="s">
        <v>40</v>
      </c>
      <c r="X123" s="25">
        <v>0</v>
      </c>
      <c r="Y123" s="25">
        <v>0</v>
      </c>
      <c r="Z123" s="25">
        <v>0</v>
      </c>
      <c r="AA123" s="25"/>
      <c r="AB123" s="25"/>
      <c r="AC123" s="25" t="s">
        <v>69</v>
      </c>
      <c r="AD123" s="25"/>
      <c r="AE123" s="25"/>
    </row>
    <row r="124" ht="26" spans="1:31">
      <c r="A124" s="492"/>
      <c r="B124" s="25">
        <v>21</v>
      </c>
      <c r="C124" s="20" t="s">
        <v>241</v>
      </c>
      <c r="D124" s="490">
        <v>22251023</v>
      </c>
      <c r="E124" s="25" t="s">
        <v>207</v>
      </c>
      <c r="F124" s="490">
        <v>0</v>
      </c>
      <c r="G124" s="490"/>
      <c r="H124" s="490"/>
      <c r="I124" s="490"/>
      <c r="J124" s="490"/>
      <c r="K124" s="490"/>
      <c r="L124" s="490"/>
      <c r="M124" s="490"/>
      <c r="N124" s="25"/>
      <c r="O124" s="490"/>
      <c r="P124" s="490"/>
      <c r="Q124" s="490">
        <v>0</v>
      </c>
      <c r="R124" s="490">
        <v>0</v>
      </c>
      <c r="S124" s="490">
        <v>0</v>
      </c>
      <c r="T124" s="490">
        <v>0</v>
      </c>
      <c r="U124" s="490">
        <v>0</v>
      </c>
      <c r="V124" s="25"/>
      <c r="W124" s="25" t="s">
        <v>40</v>
      </c>
      <c r="X124" s="25">
        <v>0</v>
      </c>
      <c r="Y124" s="25">
        <v>0</v>
      </c>
      <c r="Z124" s="25">
        <v>0</v>
      </c>
      <c r="AA124" s="25"/>
      <c r="AB124" s="25"/>
      <c r="AC124" s="25" t="s">
        <v>69</v>
      </c>
      <c r="AD124" s="25"/>
      <c r="AE124" s="25"/>
    </row>
    <row r="125" ht="26" spans="1:31">
      <c r="A125" s="492"/>
      <c r="B125" s="25">
        <v>22</v>
      </c>
      <c r="C125" s="20" t="s">
        <v>242</v>
      </c>
      <c r="D125" s="490">
        <v>22251061</v>
      </c>
      <c r="E125" s="25" t="s">
        <v>207</v>
      </c>
      <c r="F125" s="490">
        <v>0</v>
      </c>
      <c r="G125" s="490"/>
      <c r="H125" s="490"/>
      <c r="I125" s="490"/>
      <c r="J125" s="490"/>
      <c r="K125" s="490"/>
      <c r="L125" s="490"/>
      <c r="M125" s="490"/>
      <c r="N125" s="25"/>
      <c r="O125" s="490"/>
      <c r="P125" s="490"/>
      <c r="Q125" s="490">
        <v>0</v>
      </c>
      <c r="R125" s="490">
        <v>0</v>
      </c>
      <c r="S125" s="490">
        <v>0</v>
      </c>
      <c r="T125" s="490">
        <v>0</v>
      </c>
      <c r="U125" s="490">
        <v>0</v>
      </c>
      <c r="V125" s="25"/>
      <c r="W125" s="25" t="s">
        <v>40</v>
      </c>
      <c r="X125" s="25">
        <v>0</v>
      </c>
      <c r="Y125" s="25">
        <v>0</v>
      </c>
      <c r="Z125" s="25">
        <v>0</v>
      </c>
      <c r="AA125" s="25"/>
      <c r="AB125" s="25"/>
      <c r="AC125" s="25" t="s">
        <v>69</v>
      </c>
      <c r="AD125" s="25"/>
      <c r="AE125" s="25"/>
    </row>
    <row r="126" ht="26" spans="1:31">
      <c r="A126" s="492"/>
      <c r="B126" s="25">
        <v>23</v>
      </c>
      <c r="C126" s="20" t="s">
        <v>243</v>
      </c>
      <c r="D126" s="490">
        <v>22251105</v>
      </c>
      <c r="E126" s="25" t="s">
        <v>207</v>
      </c>
      <c r="F126" s="490">
        <v>0</v>
      </c>
      <c r="G126" s="490"/>
      <c r="H126" s="490"/>
      <c r="I126" s="490"/>
      <c r="J126" s="490"/>
      <c r="K126" s="490"/>
      <c r="L126" s="490"/>
      <c r="M126" s="490"/>
      <c r="N126" s="25"/>
      <c r="O126" s="490"/>
      <c r="P126" s="490"/>
      <c r="Q126" s="490">
        <v>0</v>
      </c>
      <c r="R126" s="490">
        <v>0</v>
      </c>
      <c r="S126" s="490">
        <v>0</v>
      </c>
      <c r="T126" s="490">
        <v>0</v>
      </c>
      <c r="U126" s="490">
        <v>0</v>
      </c>
      <c r="V126" s="25"/>
      <c r="W126" s="25" t="s">
        <v>40</v>
      </c>
      <c r="X126" s="25">
        <v>0</v>
      </c>
      <c r="Y126" s="25">
        <v>0</v>
      </c>
      <c r="Z126" s="25">
        <v>0</v>
      </c>
      <c r="AA126" s="25"/>
      <c r="AB126" s="25"/>
      <c r="AC126" s="25" t="s">
        <v>69</v>
      </c>
      <c r="AD126" s="25"/>
      <c r="AE126" s="25"/>
    </row>
    <row r="127" ht="26" spans="1:31">
      <c r="A127" s="492"/>
      <c r="B127" s="25">
        <v>24</v>
      </c>
      <c r="C127" s="20" t="s">
        <v>244</v>
      </c>
      <c r="D127" s="490">
        <v>22251204</v>
      </c>
      <c r="E127" s="25" t="s">
        <v>207</v>
      </c>
      <c r="F127" s="490">
        <v>0</v>
      </c>
      <c r="G127" s="490"/>
      <c r="H127" s="490"/>
      <c r="I127" s="490"/>
      <c r="J127" s="490"/>
      <c r="K127" s="490"/>
      <c r="L127" s="490"/>
      <c r="M127" s="490"/>
      <c r="N127" s="25"/>
      <c r="O127" s="490"/>
      <c r="P127" s="490"/>
      <c r="Q127" s="490">
        <v>0</v>
      </c>
      <c r="R127" s="490">
        <v>0</v>
      </c>
      <c r="S127" s="490">
        <v>0</v>
      </c>
      <c r="T127" s="490">
        <v>0</v>
      </c>
      <c r="U127" s="490">
        <v>0</v>
      </c>
      <c r="V127" s="25"/>
      <c r="W127" s="25" t="s">
        <v>40</v>
      </c>
      <c r="X127" s="25">
        <v>0</v>
      </c>
      <c r="Y127" s="25">
        <v>0</v>
      </c>
      <c r="Z127" s="25">
        <v>0</v>
      </c>
      <c r="AA127" s="25"/>
      <c r="AB127" s="25"/>
      <c r="AC127" s="25" t="s">
        <v>69</v>
      </c>
      <c r="AD127" s="25"/>
      <c r="AE127" s="25"/>
    </row>
    <row r="128" ht="26" spans="1:31">
      <c r="A128" s="492"/>
      <c r="B128" s="25">
        <v>25</v>
      </c>
      <c r="C128" s="20" t="s">
        <v>245</v>
      </c>
      <c r="D128" s="490">
        <v>22251205</v>
      </c>
      <c r="E128" s="25" t="s">
        <v>207</v>
      </c>
      <c r="F128" s="490">
        <v>0</v>
      </c>
      <c r="G128" s="490"/>
      <c r="H128" s="490"/>
      <c r="I128" s="490"/>
      <c r="J128" s="490"/>
      <c r="K128" s="490"/>
      <c r="L128" s="490"/>
      <c r="M128" s="490"/>
      <c r="N128" s="25"/>
      <c r="O128" s="490"/>
      <c r="P128" s="490"/>
      <c r="Q128" s="490">
        <v>0</v>
      </c>
      <c r="R128" s="490">
        <v>0</v>
      </c>
      <c r="S128" s="490">
        <v>0</v>
      </c>
      <c r="T128" s="490">
        <v>0</v>
      </c>
      <c r="U128" s="490">
        <v>0</v>
      </c>
      <c r="V128" s="25"/>
      <c r="W128" s="25" t="s">
        <v>40</v>
      </c>
      <c r="X128" s="25">
        <v>0</v>
      </c>
      <c r="Y128" s="25">
        <v>0</v>
      </c>
      <c r="Z128" s="25">
        <v>0</v>
      </c>
      <c r="AA128" s="25"/>
      <c r="AB128" s="25"/>
      <c r="AC128" s="25" t="s">
        <v>69</v>
      </c>
      <c r="AD128" s="25"/>
      <c r="AE128" s="25"/>
    </row>
    <row r="129" ht="26" spans="1:31">
      <c r="A129" s="492"/>
      <c r="B129" s="25">
        <v>26</v>
      </c>
      <c r="C129" s="20" t="s">
        <v>246</v>
      </c>
      <c r="D129" s="490">
        <v>22251277</v>
      </c>
      <c r="E129" s="25" t="s">
        <v>207</v>
      </c>
      <c r="F129" s="490">
        <v>0</v>
      </c>
      <c r="G129" s="490"/>
      <c r="H129" s="490"/>
      <c r="I129" s="490"/>
      <c r="J129" s="490"/>
      <c r="K129" s="490"/>
      <c r="L129" s="490"/>
      <c r="M129" s="490"/>
      <c r="N129" s="25"/>
      <c r="O129" s="490"/>
      <c r="P129" s="490"/>
      <c r="Q129" s="490">
        <v>0</v>
      </c>
      <c r="R129" s="490">
        <v>0</v>
      </c>
      <c r="S129" s="490">
        <v>0</v>
      </c>
      <c r="T129" s="490">
        <v>0</v>
      </c>
      <c r="U129" s="490">
        <v>0</v>
      </c>
      <c r="V129" s="25"/>
      <c r="W129" s="25" t="s">
        <v>40</v>
      </c>
      <c r="X129" s="25">
        <v>0</v>
      </c>
      <c r="Y129" s="25">
        <v>0</v>
      </c>
      <c r="Z129" s="25">
        <v>0</v>
      </c>
      <c r="AA129" s="25"/>
      <c r="AB129" s="25"/>
      <c r="AC129" s="25" t="s">
        <v>69</v>
      </c>
      <c r="AD129" s="25"/>
      <c r="AE129" s="25"/>
    </row>
    <row r="130" ht="26" spans="1:31">
      <c r="A130" s="492"/>
      <c r="B130" s="25">
        <v>27</v>
      </c>
      <c r="C130" s="20" t="s">
        <v>247</v>
      </c>
      <c r="D130" s="490">
        <v>22251287</v>
      </c>
      <c r="E130" s="25" t="s">
        <v>207</v>
      </c>
      <c r="F130" s="490">
        <v>0</v>
      </c>
      <c r="G130" s="490"/>
      <c r="H130" s="490"/>
      <c r="I130" s="490"/>
      <c r="J130" s="490"/>
      <c r="K130" s="490"/>
      <c r="L130" s="490"/>
      <c r="M130" s="490"/>
      <c r="N130" s="25"/>
      <c r="O130" s="490"/>
      <c r="P130" s="490"/>
      <c r="Q130" s="490">
        <v>0</v>
      </c>
      <c r="R130" s="490">
        <v>0</v>
      </c>
      <c r="S130" s="490">
        <v>0</v>
      </c>
      <c r="T130" s="490">
        <v>0</v>
      </c>
      <c r="U130" s="490">
        <v>0</v>
      </c>
      <c r="V130" s="25"/>
      <c r="W130" s="25" t="s">
        <v>40</v>
      </c>
      <c r="X130" s="25">
        <v>0</v>
      </c>
      <c r="Y130" s="25">
        <v>0</v>
      </c>
      <c r="Z130" s="25">
        <v>0</v>
      </c>
      <c r="AA130" s="25"/>
      <c r="AB130" s="25"/>
      <c r="AC130" s="25" t="s">
        <v>69</v>
      </c>
      <c r="AD130" s="25"/>
      <c r="AE130" s="25"/>
    </row>
    <row r="131" ht="26" spans="1:31">
      <c r="A131" s="492"/>
      <c r="B131" s="25">
        <v>28</v>
      </c>
      <c r="C131" s="20" t="s">
        <v>248</v>
      </c>
      <c r="D131" s="490">
        <v>22251314</v>
      </c>
      <c r="E131" s="25" t="s">
        <v>207</v>
      </c>
      <c r="F131" s="490">
        <v>0</v>
      </c>
      <c r="G131" s="490"/>
      <c r="H131" s="490"/>
      <c r="I131" s="490"/>
      <c r="J131" s="490"/>
      <c r="K131" s="490"/>
      <c r="L131" s="490"/>
      <c r="M131" s="490"/>
      <c r="N131" s="25"/>
      <c r="O131" s="490"/>
      <c r="P131" s="490"/>
      <c r="Q131" s="490">
        <v>0</v>
      </c>
      <c r="R131" s="490">
        <v>0</v>
      </c>
      <c r="S131" s="490">
        <v>0</v>
      </c>
      <c r="T131" s="490">
        <v>0</v>
      </c>
      <c r="U131" s="490">
        <v>0</v>
      </c>
      <c r="V131" s="25"/>
      <c r="W131" s="25" t="s">
        <v>40</v>
      </c>
      <c r="X131" s="25">
        <v>0</v>
      </c>
      <c r="Y131" s="25">
        <v>0</v>
      </c>
      <c r="Z131" s="25">
        <v>0</v>
      </c>
      <c r="AA131" s="25"/>
      <c r="AB131" s="25"/>
      <c r="AC131" s="25" t="s">
        <v>69</v>
      </c>
      <c r="AD131" s="25"/>
      <c r="AE131" s="25"/>
    </row>
    <row r="132" ht="26" spans="1:31">
      <c r="A132" s="492"/>
      <c r="B132" s="25">
        <v>29</v>
      </c>
      <c r="C132" s="20" t="s">
        <v>249</v>
      </c>
      <c r="D132" s="490">
        <v>22251323</v>
      </c>
      <c r="E132" s="25" t="s">
        <v>207</v>
      </c>
      <c r="F132" s="490">
        <v>0</v>
      </c>
      <c r="G132" s="490"/>
      <c r="H132" s="490"/>
      <c r="I132" s="490"/>
      <c r="J132" s="490"/>
      <c r="K132" s="490"/>
      <c r="L132" s="490"/>
      <c r="M132" s="490"/>
      <c r="N132" s="25"/>
      <c r="O132" s="490"/>
      <c r="P132" s="490"/>
      <c r="Q132" s="490">
        <v>0</v>
      </c>
      <c r="R132" s="490">
        <v>0</v>
      </c>
      <c r="S132" s="490">
        <v>0</v>
      </c>
      <c r="T132" s="490">
        <v>0</v>
      </c>
      <c r="U132" s="490">
        <v>0</v>
      </c>
      <c r="V132" s="25"/>
      <c r="W132" s="25" t="s">
        <v>40</v>
      </c>
      <c r="X132" s="25">
        <v>0</v>
      </c>
      <c r="Y132" s="25">
        <v>0</v>
      </c>
      <c r="Z132" s="25">
        <v>0</v>
      </c>
      <c r="AA132" s="25"/>
      <c r="AB132" s="25"/>
      <c r="AC132" s="25" t="s">
        <v>69</v>
      </c>
      <c r="AD132" s="25"/>
      <c r="AE132" s="25"/>
    </row>
    <row r="133" ht="26" spans="1:31">
      <c r="A133" s="492"/>
      <c r="B133" s="25">
        <v>30</v>
      </c>
      <c r="C133" s="20" t="s">
        <v>250</v>
      </c>
      <c r="D133" s="490">
        <v>22251330</v>
      </c>
      <c r="E133" s="25" t="s">
        <v>207</v>
      </c>
      <c r="F133" s="490">
        <v>0</v>
      </c>
      <c r="G133" s="490"/>
      <c r="H133" s="490"/>
      <c r="I133" s="490"/>
      <c r="J133" s="490"/>
      <c r="K133" s="490"/>
      <c r="L133" s="490"/>
      <c r="M133" s="490"/>
      <c r="N133" s="25"/>
      <c r="O133" s="490"/>
      <c r="P133" s="490"/>
      <c r="Q133" s="490">
        <v>0</v>
      </c>
      <c r="R133" s="490">
        <v>0</v>
      </c>
      <c r="S133" s="490">
        <v>0</v>
      </c>
      <c r="T133" s="490">
        <v>0</v>
      </c>
      <c r="U133" s="490">
        <v>0</v>
      </c>
      <c r="V133" s="25"/>
      <c r="W133" s="25" t="s">
        <v>40</v>
      </c>
      <c r="X133" s="25">
        <v>0</v>
      </c>
      <c r="Y133" s="25">
        <v>0</v>
      </c>
      <c r="Z133" s="25">
        <v>0</v>
      </c>
      <c r="AA133" s="25"/>
      <c r="AB133" s="25"/>
      <c r="AC133" s="25" t="s">
        <v>69</v>
      </c>
      <c r="AD133" s="25"/>
      <c r="AE133" s="25"/>
    </row>
    <row r="134" ht="26" spans="1:31">
      <c r="A134" s="283"/>
      <c r="B134" s="25">
        <v>31</v>
      </c>
      <c r="C134" s="20" t="s">
        <v>251</v>
      </c>
      <c r="D134" s="490">
        <v>22251333</v>
      </c>
      <c r="E134" s="25" t="s">
        <v>207</v>
      </c>
      <c r="F134" s="490">
        <v>0</v>
      </c>
      <c r="G134" s="490"/>
      <c r="H134" s="490"/>
      <c r="I134" s="490"/>
      <c r="J134" s="490"/>
      <c r="K134" s="490"/>
      <c r="L134" s="490"/>
      <c r="M134" s="490"/>
      <c r="N134" s="25"/>
      <c r="O134" s="490"/>
      <c r="P134" s="490"/>
      <c r="Q134" s="490">
        <v>0</v>
      </c>
      <c r="R134" s="490">
        <v>0</v>
      </c>
      <c r="S134" s="490">
        <v>0</v>
      </c>
      <c r="T134" s="490">
        <v>0</v>
      </c>
      <c r="U134" s="490">
        <v>0</v>
      </c>
      <c r="V134" s="25"/>
      <c r="W134" s="25" t="s">
        <v>40</v>
      </c>
      <c r="X134" s="25">
        <v>0</v>
      </c>
      <c r="Y134" s="25">
        <v>0</v>
      </c>
      <c r="Z134" s="25">
        <v>0</v>
      </c>
      <c r="AA134" s="25"/>
      <c r="AB134" s="25"/>
      <c r="AC134" s="25" t="s">
        <v>69</v>
      </c>
      <c r="AD134" s="25"/>
      <c r="AE134" s="25"/>
    </row>
    <row r="135" ht="24" spans="1:31">
      <c r="A135" s="281" t="s">
        <v>252</v>
      </c>
      <c r="B135" s="20">
        <v>1</v>
      </c>
      <c r="C135" s="20" t="s">
        <v>253</v>
      </c>
      <c r="D135" s="20">
        <v>22251165</v>
      </c>
      <c r="E135" s="20" t="s">
        <v>252</v>
      </c>
      <c r="F135" s="20"/>
      <c r="G135" s="20" t="s">
        <v>254</v>
      </c>
      <c r="H135" s="20"/>
      <c r="I135" s="20"/>
      <c r="J135" s="20"/>
      <c r="K135" s="20"/>
      <c r="L135" s="20"/>
      <c r="M135" s="20"/>
      <c r="N135" s="20"/>
      <c r="O135" s="20"/>
      <c r="P135" s="20"/>
      <c r="Q135" s="20">
        <v>30</v>
      </c>
      <c r="R135" s="20">
        <v>0</v>
      </c>
      <c r="S135" s="20">
        <v>20</v>
      </c>
      <c r="T135" s="20">
        <v>0</v>
      </c>
      <c r="U135" s="20">
        <v>30</v>
      </c>
      <c r="V135" s="20">
        <v>3</v>
      </c>
      <c r="W135" s="20" t="s">
        <v>40</v>
      </c>
      <c r="X135" s="20">
        <v>40</v>
      </c>
      <c r="Y135" s="20">
        <f t="shared" ref="Y135:Y168" si="4">SUM(Q135:V135)</f>
        <v>83</v>
      </c>
      <c r="Z135" s="424">
        <f t="shared" ref="Z135:Z168" si="5">SUM(X135,Y135*80/280)</f>
        <v>63.7142857142857</v>
      </c>
      <c r="AA135" s="20" t="s">
        <v>99</v>
      </c>
      <c r="AB135" s="20" t="s">
        <v>99</v>
      </c>
      <c r="AC135" s="20" t="s">
        <v>40</v>
      </c>
      <c r="AD135" s="20" t="s">
        <v>99</v>
      </c>
      <c r="AE135" s="20" t="s">
        <v>99</v>
      </c>
    </row>
    <row r="136" ht="24" spans="1:31">
      <c r="A136" s="492"/>
      <c r="B136" s="20">
        <v>2</v>
      </c>
      <c r="C136" s="20" t="s">
        <v>255</v>
      </c>
      <c r="D136" s="20">
        <v>22251266</v>
      </c>
      <c r="E136" s="20" t="s">
        <v>252</v>
      </c>
      <c r="F136" s="20"/>
      <c r="G136" s="20" t="s">
        <v>54</v>
      </c>
      <c r="H136" s="20" t="s">
        <v>256</v>
      </c>
      <c r="I136" s="20"/>
      <c r="J136" s="20"/>
      <c r="K136" s="20"/>
      <c r="L136" s="20"/>
      <c r="M136" s="20"/>
      <c r="N136" s="20"/>
      <c r="O136" s="20"/>
      <c r="P136" s="20"/>
      <c r="Q136" s="20">
        <v>30</v>
      </c>
      <c r="R136" s="20">
        <v>0</v>
      </c>
      <c r="S136" s="20">
        <v>20</v>
      </c>
      <c r="T136" s="20">
        <v>0</v>
      </c>
      <c r="U136" s="20">
        <v>30</v>
      </c>
      <c r="V136" s="20">
        <v>0</v>
      </c>
      <c r="W136" s="20" t="s">
        <v>40</v>
      </c>
      <c r="X136" s="20">
        <v>6</v>
      </c>
      <c r="Y136" s="20">
        <f t="shared" si="4"/>
        <v>80</v>
      </c>
      <c r="Z136" s="424">
        <f t="shared" si="5"/>
        <v>28.8571428571429</v>
      </c>
      <c r="AA136" s="20" t="s">
        <v>99</v>
      </c>
      <c r="AB136" s="20" t="s">
        <v>99</v>
      </c>
      <c r="AC136" s="20" t="s">
        <v>40</v>
      </c>
      <c r="AD136" s="20" t="s">
        <v>99</v>
      </c>
      <c r="AE136" s="20" t="s">
        <v>99</v>
      </c>
    </row>
    <row r="137" ht="24" spans="1:31">
      <c r="A137" s="492"/>
      <c r="B137" s="20">
        <v>3</v>
      </c>
      <c r="C137" s="20" t="s">
        <v>257</v>
      </c>
      <c r="D137" s="20">
        <v>22251147</v>
      </c>
      <c r="E137" s="20" t="s">
        <v>252</v>
      </c>
      <c r="F137" s="20"/>
      <c r="G137" s="20" t="s">
        <v>256</v>
      </c>
      <c r="H137" s="20"/>
      <c r="I137" s="20"/>
      <c r="J137" s="20"/>
      <c r="K137" s="20"/>
      <c r="L137" s="20"/>
      <c r="M137" s="20"/>
      <c r="N137" s="20"/>
      <c r="O137" s="20"/>
      <c r="P137" s="20"/>
      <c r="Q137" s="20">
        <v>0</v>
      </c>
      <c r="R137" s="20">
        <v>0</v>
      </c>
      <c r="S137" s="20">
        <v>20</v>
      </c>
      <c r="T137" s="20">
        <v>0</v>
      </c>
      <c r="U137" s="20">
        <v>0</v>
      </c>
      <c r="V137" s="20">
        <v>0</v>
      </c>
      <c r="W137" s="20" t="s">
        <v>40</v>
      </c>
      <c r="X137" s="20">
        <v>20</v>
      </c>
      <c r="Y137" s="20">
        <f t="shared" si="4"/>
        <v>20</v>
      </c>
      <c r="Z137" s="424">
        <f t="shared" si="5"/>
        <v>25.7142857142857</v>
      </c>
      <c r="AA137" s="20" t="s">
        <v>99</v>
      </c>
      <c r="AB137" s="20" t="s">
        <v>99</v>
      </c>
      <c r="AC137" s="20" t="s">
        <v>40</v>
      </c>
      <c r="AD137" s="20" t="s">
        <v>99</v>
      </c>
      <c r="AE137" s="20" t="s">
        <v>99</v>
      </c>
    </row>
    <row r="138" ht="24" spans="1:31">
      <c r="A138" s="492"/>
      <c r="B138" s="20">
        <v>4</v>
      </c>
      <c r="C138" s="20" t="s">
        <v>258</v>
      </c>
      <c r="D138" s="20">
        <v>22251213</v>
      </c>
      <c r="E138" s="20" t="s">
        <v>252</v>
      </c>
      <c r="F138" s="20"/>
      <c r="G138" s="20" t="s">
        <v>54</v>
      </c>
      <c r="H138" s="20"/>
      <c r="I138" s="20"/>
      <c r="J138" s="20"/>
      <c r="K138" s="20"/>
      <c r="L138" s="20"/>
      <c r="M138" s="20"/>
      <c r="N138" s="20"/>
      <c r="O138" s="20">
        <v>1</v>
      </c>
      <c r="P138" s="20"/>
      <c r="Q138" s="20">
        <v>30</v>
      </c>
      <c r="R138" s="20">
        <v>0</v>
      </c>
      <c r="S138" s="20">
        <v>20</v>
      </c>
      <c r="T138" s="20">
        <v>0</v>
      </c>
      <c r="U138" s="20">
        <v>30</v>
      </c>
      <c r="V138" s="20">
        <v>6</v>
      </c>
      <c r="W138" s="20" t="s">
        <v>40</v>
      </c>
      <c r="X138" s="20">
        <v>1</v>
      </c>
      <c r="Y138" s="20">
        <f t="shared" si="4"/>
        <v>86</v>
      </c>
      <c r="Z138" s="424">
        <f t="shared" si="5"/>
        <v>25.5714285714286</v>
      </c>
      <c r="AA138" s="20" t="s">
        <v>99</v>
      </c>
      <c r="AB138" s="20" t="s">
        <v>99</v>
      </c>
      <c r="AC138" s="20" t="s">
        <v>40</v>
      </c>
      <c r="AD138" s="20" t="s">
        <v>99</v>
      </c>
      <c r="AE138" s="20" t="s">
        <v>99</v>
      </c>
    </row>
    <row r="139" ht="24" spans="1:31">
      <c r="A139" s="492"/>
      <c r="B139" s="20">
        <v>5</v>
      </c>
      <c r="C139" s="20" t="s">
        <v>259</v>
      </c>
      <c r="D139" s="20">
        <v>22251160</v>
      </c>
      <c r="E139" s="20" t="s">
        <v>252</v>
      </c>
      <c r="F139" s="20"/>
      <c r="G139" s="20" t="s">
        <v>54</v>
      </c>
      <c r="H139" s="20"/>
      <c r="I139" s="20"/>
      <c r="J139" s="20"/>
      <c r="K139" s="20"/>
      <c r="L139" s="20"/>
      <c r="M139" s="20"/>
      <c r="N139" s="20"/>
      <c r="O139" s="20"/>
      <c r="P139" s="20"/>
      <c r="Q139" s="20">
        <v>30</v>
      </c>
      <c r="R139" s="20">
        <v>0</v>
      </c>
      <c r="S139" s="20">
        <v>20</v>
      </c>
      <c r="T139" s="20">
        <v>0</v>
      </c>
      <c r="U139" s="20">
        <v>30</v>
      </c>
      <c r="V139" s="20">
        <v>4</v>
      </c>
      <c r="W139" s="20" t="s">
        <v>40</v>
      </c>
      <c r="X139" s="20">
        <v>0</v>
      </c>
      <c r="Y139" s="20">
        <f t="shared" si="4"/>
        <v>84</v>
      </c>
      <c r="Z139" s="424">
        <f t="shared" si="5"/>
        <v>24</v>
      </c>
      <c r="AA139" s="20"/>
      <c r="AB139" s="20" t="s">
        <v>99</v>
      </c>
      <c r="AC139" s="20" t="s">
        <v>40</v>
      </c>
      <c r="AD139" s="20" t="s">
        <v>99</v>
      </c>
      <c r="AE139" s="20"/>
    </row>
    <row r="140" ht="24" spans="1:31">
      <c r="A140" s="492"/>
      <c r="B140" s="20">
        <v>6</v>
      </c>
      <c r="C140" s="20" t="s">
        <v>260</v>
      </c>
      <c r="D140" s="20">
        <v>22251189</v>
      </c>
      <c r="E140" s="20" t="s">
        <v>252</v>
      </c>
      <c r="F140" s="20"/>
      <c r="G140" s="20" t="s">
        <v>256</v>
      </c>
      <c r="H140" s="20"/>
      <c r="I140" s="20"/>
      <c r="J140" s="20"/>
      <c r="K140" s="496"/>
      <c r="L140" s="20"/>
      <c r="M140" s="20"/>
      <c r="N140" s="496"/>
      <c r="O140" s="20"/>
      <c r="P140" s="20"/>
      <c r="Q140" s="20">
        <v>0</v>
      </c>
      <c r="R140" s="20">
        <v>0</v>
      </c>
      <c r="S140" s="20">
        <v>10</v>
      </c>
      <c r="T140" s="20">
        <v>0</v>
      </c>
      <c r="U140" s="20">
        <v>0</v>
      </c>
      <c r="V140" s="20">
        <v>2</v>
      </c>
      <c r="W140" s="20" t="s">
        <v>40</v>
      </c>
      <c r="X140" s="20">
        <v>20</v>
      </c>
      <c r="Y140" s="20">
        <f t="shared" si="4"/>
        <v>12</v>
      </c>
      <c r="Z140" s="424">
        <f t="shared" si="5"/>
        <v>23.4285714285714</v>
      </c>
      <c r="AA140" s="20" t="s">
        <v>99</v>
      </c>
      <c r="AB140" s="20"/>
      <c r="AC140" s="20" t="s">
        <v>40</v>
      </c>
      <c r="AD140" s="20" t="s">
        <v>99</v>
      </c>
      <c r="AE140" s="20"/>
    </row>
    <row r="141" ht="24" spans="1:31">
      <c r="A141" s="492"/>
      <c r="B141" s="20">
        <v>7</v>
      </c>
      <c r="C141" s="20" t="s">
        <v>261</v>
      </c>
      <c r="D141" s="20">
        <v>22251233</v>
      </c>
      <c r="E141" s="20" t="s">
        <v>252</v>
      </c>
      <c r="F141" s="20"/>
      <c r="G141" s="20"/>
      <c r="H141" s="20"/>
      <c r="I141" s="20"/>
      <c r="J141" s="20"/>
      <c r="K141" s="20"/>
      <c r="L141" s="20"/>
      <c r="M141" s="20"/>
      <c r="N141" s="20" t="s">
        <v>256</v>
      </c>
      <c r="O141" s="20"/>
      <c r="P141" s="20"/>
      <c r="Q141" s="20">
        <v>15</v>
      </c>
      <c r="R141" s="20">
        <v>0</v>
      </c>
      <c r="S141" s="20">
        <v>20</v>
      </c>
      <c r="T141" s="20">
        <v>0</v>
      </c>
      <c r="U141" s="20">
        <v>30</v>
      </c>
      <c r="V141" s="20">
        <v>0</v>
      </c>
      <c r="W141" s="20" t="s">
        <v>40</v>
      </c>
      <c r="X141" s="20">
        <v>3</v>
      </c>
      <c r="Y141" s="20">
        <f t="shared" si="4"/>
        <v>65</v>
      </c>
      <c r="Z141" s="424">
        <f t="shared" si="5"/>
        <v>21.5714285714286</v>
      </c>
      <c r="AA141" s="20" t="s">
        <v>99</v>
      </c>
      <c r="AB141" s="20" t="s">
        <v>99</v>
      </c>
      <c r="AC141" s="20" t="s">
        <v>40</v>
      </c>
      <c r="AD141" s="20" t="s">
        <v>99</v>
      </c>
      <c r="AE141" s="20" t="s">
        <v>99</v>
      </c>
    </row>
    <row r="142" ht="36" spans="1:31">
      <c r="A142" s="492"/>
      <c r="B142" s="20">
        <v>8</v>
      </c>
      <c r="C142" s="20" t="s">
        <v>262</v>
      </c>
      <c r="D142" s="20">
        <v>22251150</v>
      </c>
      <c r="E142" s="20" t="s">
        <v>252</v>
      </c>
      <c r="F142" s="20"/>
      <c r="G142" s="20" t="s">
        <v>54</v>
      </c>
      <c r="H142" s="20"/>
      <c r="I142" s="20" t="s">
        <v>49</v>
      </c>
      <c r="J142" s="20"/>
      <c r="K142" s="20"/>
      <c r="L142" s="20"/>
      <c r="M142" s="20"/>
      <c r="N142" s="20" t="s">
        <v>263</v>
      </c>
      <c r="O142" s="20"/>
      <c r="P142" s="20"/>
      <c r="Q142" s="20">
        <v>0</v>
      </c>
      <c r="R142" s="20">
        <v>0</v>
      </c>
      <c r="S142" s="20">
        <v>10</v>
      </c>
      <c r="T142" s="20">
        <v>0</v>
      </c>
      <c r="U142" s="20">
        <v>0</v>
      </c>
      <c r="V142" s="20">
        <v>0</v>
      </c>
      <c r="W142" s="20" t="s">
        <v>40</v>
      </c>
      <c r="X142" s="20">
        <v>17.2</v>
      </c>
      <c r="Y142" s="20">
        <f t="shared" si="4"/>
        <v>10</v>
      </c>
      <c r="Z142" s="424">
        <f t="shared" si="5"/>
        <v>20.0571428571429</v>
      </c>
      <c r="AA142" s="20" t="s">
        <v>99</v>
      </c>
      <c r="AB142" s="20"/>
      <c r="AC142" s="20" t="s">
        <v>40</v>
      </c>
      <c r="AD142" s="20" t="s">
        <v>99</v>
      </c>
      <c r="AE142" s="20"/>
    </row>
    <row r="143" ht="24" spans="1:31">
      <c r="A143" s="492"/>
      <c r="B143" s="20">
        <v>9</v>
      </c>
      <c r="C143" s="20" t="s">
        <v>264</v>
      </c>
      <c r="D143" s="20">
        <v>22251182</v>
      </c>
      <c r="E143" s="20" t="s">
        <v>252</v>
      </c>
      <c r="F143" s="20"/>
      <c r="G143" s="20" t="s">
        <v>54</v>
      </c>
      <c r="H143" s="20"/>
      <c r="I143" s="20" t="s">
        <v>256</v>
      </c>
      <c r="J143" s="20"/>
      <c r="K143" s="20"/>
      <c r="L143" s="20" t="s">
        <v>256</v>
      </c>
      <c r="M143" s="496"/>
      <c r="N143" s="20" t="s">
        <v>265</v>
      </c>
      <c r="O143" s="20"/>
      <c r="P143" s="20"/>
      <c r="Q143" s="20">
        <v>0</v>
      </c>
      <c r="R143" s="20">
        <v>0</v>
      </c>
      <c r="S143" s="20">
        <v>0</v>
      </c>
      <c r="T143" s="20">
        <v>0</v>
      </c>
      <c r="U143" s="20">
        <v>0</v>
      </c>
      <c r="V143" s="20">
        <v>1</v>
      </c>
      <c r="W143" s="20" t="s">
        <v>40</v>
      </c>
      <c r="X143" s="20">
        <v>19</v>
      </c>
      <c r="Y143" s="20">
        <f t="shared" si="4"/>
        <v>1</v>
      </c>
      <c r="Z143" s="424">
        <f t="shared" si="5"/>
        <v>19.2857142857143</v>
      </c>
      <c r="AA143" s="20" t="s">
        <v>99</v>
      </c>
      <c r="AB143" s="20"/>
      <c r="AC143" s="20" t="s">
        <v>40</v>
      </c>
      <c r="AD143" s="20" t="s">
        <v>99</v>
      </c>
      <c r="AE143" s="20"/>
    </row>
    <row r="144" ht="24" spans="1:31">
      <c r="A144" s="492"/>
      <c r="B144" s="20">
        <v>10</v>
      </c>
      <c r="C144" s="20" t="s">
        <v>266</v>
      </c>
      <c r="D144" s="20">
        <v>22251004</v>
      </c>
      <c r="E144" s="20" t="s">
        <v>252</v>
      </c>
      <c r="F144" s="20"/>
      <c r="G144" s="20" t="s">
        <v>54</v>
      </c>
      <c r="H144" s="20"/>
      <c r="I144" s="20"/>
      <c r="J144" s="20"/>
      <c r="K144" s="20"/>
      <c r="L144" s="20"/>
      <c r="M144" s="20"/>
      <c r="N144" s="20"/>
      <c r="O144" s="20"/>
      <c r="P144" s="20"/>
      <c r="Q144" s="20">
        <v>27.5</v>
      </c>
      <c r="R144" s="20">
        <v>0</v>
      </c>
      <c r="S144" s="20">
        <v>20</v>
      </c>
      <c r="T144" s="20">
        <v>0</v>
      </c>
      <c r="U144" s="20">
        <v>12</v>
      </c>
      <c r="V144" s="20">
        <v>6</v>
      </c>
      <c r="W144" s="20" t="s">
        <v>40</v>
      </c>
      <c r="X144" s="20">
        <v>0</v>
      </c>
      <c r="Y144" s="20">
        <f t="shared" si="4"/>
        <v>65.5</v>
      </c>
      <c r="Z144" s="424">
        <f t="shared" si="5"/>
        <v>18.7142857142857</v>
      </c>
      <c r="AA144" s="20"/>
      <c r="AB144" s="20" t="s">
        <v>99</v>
      </c>
      <c r="AC144" s="20" t="s">
        <v>40</v>
      </c>
      <c r="AD144" s="20" t="s">
        <v>99</v>
      </c>
      <c r="AE144" s="20"/>
    </row>
    <row r="145" ht="24" spans="1:31">
      <c r="A145" s="492"/>
      <c r="B145" s="20">
        <v>11</v>
      </c>
      <c r="C145" s="20" t="s">
        <v>267</v>
      </c>
      <c r="D145" s="20">
        <v>22251152</v>
      </c>
      <c r="E145" s="20" t="s">
        <v>252</v>
      </c>
      <c r="F145" s="20"/>
      <c r="G145" s="20" t="s">
        <v>54</v>
      </c>
      <c r="H145" s="20"/>
      <c r="I145" s="20" t="s">
        <v>256</v>
      </c>
      <c r="J145" s="20"/>
      <c r="K145" s="20"/>
      <c r="L145" s="20"/>
      <c r="M145" s="20"/>
      <c r="N145" s="20"/>
      <c r="O145" s="20"/>
      <c r="P145" s="20"/>
      <c r="Q145" s="20">
        <v>0</v>
      </c>
      <c r="R145" s="20">
        <v>0</v>
      </c>
      <c r="S145" s="20">
        <v>20</v>
      </c>
      <c r="T145" s="20">
        <v>0</v>
      </c>
      <c r="U145" s="20">
        <v>0</v>
      </c>
      <c r="V145" s="20">
        <v>3</v>
      </c>
      <c r="W145" s="20" t="s">
        <v>40</v>
      </c>
      <c r="X145" s="20">
        <v>10</v>
      </c>
      <c r="Y145" s="20">
        <f t="shared" si="4"/>
        <v>23</v>
      </c>
      <c r="Z145" s="424">
        <f t="shared" si="5"/>
        <v>16.5714285714286</v>
      </c>
      <c r="AA145" s="20" t="s">
        <v>99</v>
      </c>
      <c r="AB145" s="20" t="s">
        <v>99</v>
      </c>
      <c r="AC145" s="20" t="s">
        <v>40</v>
      </c>
      <c r="AD145" s="20" t="s">
        <v>99</v>
      </c>
      <c r="AE145" s="20" t="s">
        <v>99</v>
      </c>
    </row>
    <row r="146" ht="24" spans="1:31">
      <c r="A146" s="492"/>
      <c r="B146" s="20">
        <v>12</v>
      </c>
      <c r="C146" s="20" t="s">
        <v>268</v>
      </c>
      <c r="D146" s="20">
        <v>22251327</v>
      </c>
      <c r="E146" s="20" t="s">
        <v>252</v>
      </c>
      <c r="F146" s="20"/>
      <c r="G146" s="20" t="s">
        <v>54</v>
      </c>
      <c r="H146" s="496"/>
      <c r="I146" s="20" t="s">
        <v>256</v>
      </c>
      <c r="J146" s="20"/>
      <c r="K146" s="20"/>
      <c r="L146" s="20"/>
      <c r="M146" s="20"/>
      <c r="N146" s="20" t="s">
        <v>256</v>
      </c>
      <c r="O146" s="20"/>
      <c r="P146" s="20"/>
      <c r="Q146" s="20">
        <v>0</v>
      </c>
      <c r="R146" s="20">
        <v>0</v>
      </c>
      <c r="S146" s="20">
        <v>10</v>
      </c>
      <c r="T146" s="20">
        <v>0</v>
      </c>
      <c r="U146" s="20">
        <v>0</v>
      </c>
      <c r="V146" s="20">
        <v>0</v>
      </c>
      <c r="W146" s="20" t="s">
        <v>40</v>
      </c>
      <c r="X146" s="20">
        <v>13</v>
      </c>
      <c r="Y146" s="20">
        <f t="shared" si="4"/>
        <v>10</v>
      </c>
      <c r="Z146" s="424">
        <f t="shared" si="5"/>
        <v>15.8571428571429</v>
      </c>
      <c r="AA146" s="20" t="s">
        <v>99</v>
      </c>
      <c r="AB146" s="20"/>
      <c r="AC146" s="20" t="s">
        <v>40</v>
      </c>
      <c r="AD146" s="20" t="s">
        <v>99</v>
      </c>
      <c r="AE146" s="20"/>
    </row>
    <row r="147" ht="24" spans="1:31">
      <c r="A147" s="492"/>
      <c r="B147" s="20">
        <v>13</v>
      </c>
      <c r="C147" s="20" t="s">
        <v>269</v>
      </c>
      <c r="D147" s="20">
        <v>22251167</v>
      </c>
      <c r="E147" s="20" t="s">
        <v>252</v>
      </c>
      <c r="F147" s="20"/>
      <c r="G147" s="20" t="s">
        <v>54</v>
      </c>
      <c r="H147" s="20"/>
      <c r="I147" s="20"/>
      <c r="J147" s="20"/>
      <c r="K147" s="20"/>
      <c r="L147" s="20"/>
      <c r="M147" s="20"/>
      <c r="N147" s="20" t="s">
        <v>49</v>
      </c>
      <c r="O147" s="20"/>
      <c r="P147" s="20"/>
      <c r="Q147" s="20">
        <v>22.5</v>
      </c>
      <c r="R147" s="20">
        <v>0</v>
      </c>
      <c r="S147" s="20">
        <v>10</v>
      </c>
      <c r="T147" s="20">
        <v>0</v>
      </c>
      <c r="U147" s="20">
        <v>7.5</v>
      </c>
      <c r="V147" s="20">
        <v>2</v>
      </c>
      <c r="W147" s="20" t="s">
        <v>40</v>
      </c>
      <c r="X147" s="20">
        <v>3</v>
      </c>
      <c r="Y147" s="20">
        <f t="shared" si="4"/>
        <v>42</v>
      </c>
      <c r="Z147" s="424">
        <f t="shared" si="5"/>
        <v>15</v>
      </c>
      <c r="AA147" s="20" t="s">
        <v>99</v>
      </c>
      <c r="AB147" s="20" t="s">
        <v>99</v>
      </c>
      <c r="AC147" s="20" t="s">
        <v>40</v>
      </c>
      <c r="AD147" s="20" t="s">
        <v>99</v>
      </c>
      <c r="AE147" s="20" t="s">
        <v>99</v>
      </c>
    </row>
    <row r="148" ht="24" spans="1:31">
      <c r="A148" s="492"/>
      <c r="B148" s="20">
        <v>14</v>
      </c>
      <c r="C148" s="20" t="s">
        <v>270</v>
      </c>
      <c r="D148" s="20">
        <v>22251229</v>
      </c>
      <c r="E148" s="20" t="s">
        <v>252</v>
      </c>
      <c r="F148" s="20"/>
      <c r="G148" s="20" t="s">
        <v>54</v>
      </c>
      <c r="H148" s="20"/>
      <c r="I148" s="20"/>
      <c r="J148" s="20"/>
      <c r="K148" s="20"/>
      <c r="L148" s="20"/>
      <c r="M148" s="20"/>
      <c r="N148" s="20"/>
      <c r="O148" s="20"/>
      <c r="P148" s="20"/>
      <c r="Q148" s="20">
        <v>30</v>
      </c>
      <c r="R148" s="20">
        <v>0</v>
      </c>
      <c r="S148" s="20">
        <v>20</v>
      </c>
      <c r="T148" s="20">
        <v>0</v>
      </c>
      <c r="U148" s="20">
        <v>0</v>
      </c>
      <c r="V148" s="20">
        <v>0</v>
      </c>
      <c r="W148" s="20" t="s">
        <v>40</v>
      </c>
      <c r="X148" s="20">
        <v>0</v>
      </c>
      <c r="Y148" s="20">
        <f t="shared" si="4"/>
        <v>50</v>
      </c>
      <c r="Z148" s="424">
        <f t="shared" si="5"/>
        <v>14.2857142857143</v>
      </c>
      <c r="AA148" s="20"/>
      <c r="AB148" s="20" t="s">
        <v>99</v>
      </c>
      <c r="AC148" s="20" t="s">
        <v>40</v>
      </c>
      <c r="AD148" s="20" t="s">
        <v>99</v>
      </c>
      <c r="AE148" s="20"/>
    </row>
    <row r="149" ht="24" spans="1:31">
      <c r="A149" s="492"/>
      <c r="B149" s="20">
        <v>15</v>
      </c>
      <c r="C149" s="20" t="s">
        <v>271</v>
      </c>
      <c r="D149" s="20">
        <v>22251307</v>
      </c>
      <c r="E149" s="20" t="s">
        <v>252</v>
      </c>
      <c r="F149" s="20"/>
      <c r="G149" s="20" t="s">
        <v>54</v>
      </c>
      <c r="H149" s="20"/>
      <c r="I149" s="20"/>
      <c r="J149" s="20"/>
      <c r="K149" s="496"/>
      <c r="L149" s="20" t="s">
        <v>272</v>
      </c>
      <c r="M149" s="20"/>
      <c r="N149" s="20" t="s">
        <v>256</v>
      </c>
      <c r="O149" s="20"/>
      <c r="P149" s="20"/>
      <c r="Q149" s="20">
        <v>7.5</v>
      </c>
      <c r="R149" s="20">
        <v>0</v>
      </c>
      <c r="S149" s="20">
        <v>10</v>
      </c>
      <c r="T149" s="20">
        <v>0</v>
      </c>
      <c r="U149" s="20">
        <v>0</v>
      </c>
      <c r="V149" s="20">
        <v>0</v>
      </c>
      <c r="W149" s="20" t="s">
        <v>40</v>
      </c>
      <c r="X149" s="20">
        <v>9</v>
      </c>
      <c r="Y149" s="20">
        <f t="shared" si="4"/>
        <v>17.5</v>
      </c>
      <c r="Z149" s="424">
        <f t="shared" si="5"/>
        <v>14</v>
      </c>
      <c r="AA149" s="20" t="s">
        <v>99</v>
      </c>
      <c r="AB149" s="20" t="s">
        <v>99</v>
      </c>
      <c r="AC149" s="20" t="s">
        <v>69</v>
      </c>
      <c r="AD149" s="20"/>
      <c r="AE149" s="20"/>
    </row>
    <row r="150" ht="24" spans="1:31">
      <c r="A150" s="492"/>
      <c r="B150" s="20">
        <v>16</v>
      </c>
      <c r="C150" s="20" t="s">
        <v>273</v>
      </c>
      <c r="D150" s="20">
        <v>22251112</v>
      </c>
      <c r="E150" s="20" t="s">
        <v>252</v>
      </c>
      <c r="F150" s="20"/>
      <c r="G150" s="20" t="s">
        <v>54</v>
      </c>
      <c r="H150" s="20"/>
      <c r="I150" s="20"/>
      <c r="J150" s="20"/>
      <c r="K150" s="20"/>
      <c r="L150" s="20"/>
      <c r="M150" s="20"/>
      <c r="N150" s="20" t="s">
        <v>49</v>
      </c>
      <c r="O150" s="20"/>
      <c r="P150" s="20"/>
      <c r="Q150" s="20">
        <v>11.25</v>
      </c>
      <c r="R150" s="20">
        <v>0</v>
      </c>
      <c r="S150" s="20">
        <v>10</v>
      </c>
      <c r="T150" s="20">
        <v>0</v>
      </c>
      <c r="U150" s="20">
        <v>7.5</v>
      </c>
      <c r="V150" s="20">
        <v>0</v>
      </c>
      <c r="W150" s="20" t="s">
        <v>40</v>
      </c>
      <c r="X150" s="20">
        <v>3</v>
      </c>
      <c r="Y150" s="20">
        <f t="shared" si="4"/>
        <v>28.75</v>
      </c>
      <c r="Z150" s="424">
        <f t="shared" si="5"/>
        <v>11.2142857142857</v>
      </c>
      <c r="AA150" s="20" t="s">
        <v>99</v>
      </c>
      <c r="AB150" s="20" t="s">
        <v>99</v>
      </c>
      <c r="AC150" s="20" t="s">
        <v>69</v>
      </c>
      <c r="AD150" s="20"/>
      <c r="AE150" s="20"/>
    </row>
    <row r="151" ht="24" spans="1:31">
      <c r="A151" s="492"/>
      <c r="B151" s="20">
        <v>17</v>
      </c>
      <c r="C151" s="20" t="s">
        <v>274</v>
      </c>
      <c r="D151" s="20">
        <v>22251008</v>
      </c>
      <c r="E151" s="20" t="s">
        <v>252</v>
      </c>
      <c r="F151" s="20"/>
      <c r="G151" s="20" t="s">
        <v>54</v>
      </c>
      <c r="H151" s="20"/>
      <c r="I151" s="20"/>
      <c r="J151" s="20"/>
      <c r="K151" s="20"/>
      <c r="L151" s="20"/>
      <c r="M151" s="20"/>
      <c r="N151" s="20"/>
      <c r="O151" s="20"/>
      <c r="P151" s="20"/>
      <c r="Q151" s="20">
        <v>3.75</v>
      </c>
      <c r="R151" s="20">
        <v>0</v>
      </c>
      <c r="S151" s="20">
        <v>20</v>
      </c>
      <c r="T151" s="20">
        <v>0</v>
      </c>
      <c r="U151" s="20">
        <v>7.5</v>
      </c>
      <c r="V151" s="20">
        <v>0</v>
      </c>
      <c r="W151" s="20" t="s">
        <v>40</v>
      </c>
      <c r="X151" s="20">
        <v>0</v>
      </c>
      <c r="Y151" s="20">
        <f t="shared" si="4"/>
        <v>31.25</v>
      </c>
      <c r="Z151" s="424">
        <f t="shared" si="5"/>
        <v>8.92857142857143</v>
      </c>
      <c r="AA151" s="20"/>
      <c r="AB151" s="20" t="s">
        <v>99</v>
      </c>
      <c r="AC151" s="20" t="s">
        <v>69</v>
      </c>
      <c r="AD151" s="20"/>
      <c r="AE151" s="20"/>
    </row>
    <row r="152" ht="24" spans="1:31">
      <c r="A152" s="492"/>
      <c r="B152" s="20">
        <v>18</v>
      </c>
      <c r="C152" s="20" t="s">
        <v>275</v>
      </c>
      <c r="D152" s="20">
        <v>22251062</v>
      </c>
      <c r="E152" s="20" t="s">
        <v>252</v>
      </c>
      <c r="F152" s="20"/>
      <c r="G152" s="20" t="s">
        <v>54</v>
      </c>
      <c r="H152" s="20"/>
      <c r="I152" s="20"/>
      <c r="J152" s="20"/>
      <c r="K152" s="20"/>
      <c r="L152" s="20"/>
      <c r="M152" s="20"/>
      <c r="N152" s="20"/>
      <c r="O152" s="20"/>
      <c r="P152" s="20"/>
      <c r="Q152" s="20">
        <v>3.75</v>
      </c>
      <c r="R152" s="20">
        <v>0</v>
      </c>
      <c r="S152" s="20">
        <v>10</v>
      </c>
      <c r="T152" s="20">
        <v>0</v>
      </c>
      <c r="U152" s="20">
        <v>0</v>
      </c>
      <c r="V152" s="20">
        <v>0</v>
      </c>
      <c r="W152" s="20" t="s">
        <v>40</v>
      </c>
      <c r="X152" s="20">
        <v>0</v>
      </c>
      <c r="Y152" s="20">
        <f t="shared" si="4"/>
        <v>13.75</v>
      </c>
      <c r="Z152" s="424">
        <f t="shared" si="5"/>
        <v>3.92857142857143</v>
      </c>
      <c r="AA152" s="20"/>
      <c r="AB152" s="20"/>
      <c r="AC152" s="20" t="s">
        <v>69</v>
      </c>
      <c r="AD152" s="20"/>
      <c r="AE152" s="20"/>
    </row>
    <row r="153" ht="24" spans="1:31">
      <c r="A153" s="492"/>
      <c r="B153" s="20">
        <v>19</v>
      </c>
      <c r="C153" s="20" t="s">
        <v>276</v>
      </c>
      <c r="D153" s="20">
        <v>22251009</v>
      </c>
      <c r="E153" s="20" t="s">
        <v>252</v>
      </c>
      <c r="F153" s="20"/>
      <c r="G153" s="20" t="s">
        <v>54</v>
      </c>
      <c r="H153" s="20"/>
      <c r="I153" s="20"/>
      <c r="J153" s="20"/>
      <c r="K153" s="20"/>
      <c r="L153" s="20"/>
      <c r="M153" s="20"/>
      <c r="N153" s="20"/>
      <c r="O153" s="20"/>
      <c r="P153" s="20"/>
      <c r="Q153" s="20">
        <v>0</v>
      </c>
      <c r="R153" s="20">
        <v>0</v>
      </c>
      <c r="S153" s="20">
        <v>10</v>
      </c>
      <c r="T153" s="20">
        <v>0</v>
      </c>
      <c r="U153" s="20">
        <v>0</v>
      </c>
      <c r="V153" s="20">
        <v>0</v>
      </c>
      <c r="W153" s="20" t="s">
        <v>40</v>
      </c>
      <c r="X153" s="20">
        <v>0</v>
      </c>
      <c r="Y153" s="20">
        <f t="shared" si="4"/>
        <v>10</v>
      </c>
      <c r="Z153" s="424">
        <f t="shared" si="5"/>
        <v>2.85714285714286</v>
      </c>
      <c r="AA153" s="20"/>
      <c r="AB153" s="20"/>
      <c r="AC153" s="20" t="s">
        <v>69</v>
      </c>
      <c r="AD153" s="20"/>
      <c r="AE153" s="20"/>
    </row>
    <row r="154" ht="24" spans="1:31">
      <c r="A154" s="492"/>
      <c r="B154" s="20">
        <v>20</v>
      </c>
      <c r="C154" s="20" t="s">
        <v>277</v>
      </c>
      <c r="D154" s="20">
        <v>22251050</v>
      </c>
      <c r="E154" s="20" t="s">
        <v>252</v>
      </c>
      <c r="F154" s="20"/>
      <c r="G154" s="20" t="s">
        <v>54</v>
      </c>
      <c r="H154" s="20"/>
      <c r="I154" s="20"/>
      <c r="J154" s="20"/>
      <c r="K154" s="20"/>
      <c r="L154" s="20"/>
      <c r="M154" s="20"/>
      <c r="N154" s="20"/>
      <c r="O154" s="20"/>
      <c r="P154" s="20"/>
      <c r="Q154" s="20">
        <v>0</v>
      </c>
      <c r="R154" s="20">
        <v>0</v>
      </c>
      <c r="S154" s="20">
        <v>10</v>
      </c>
      <c r="T154" s="20">
        <v>0</v>
      </c>
      <c r="U154" s="20">
        <v>0</v>
      </c>
      <c r="V154" s="20">
        <v>0</v>
      </c>
      <c r="W154" s="20" t="s">
        <v>40</v>
      </c>
      <c r="X154" s="20">
        <v>0</v>
      </c>
      <c r="Y154" s="20">
        <f t="shared" si="4"/>
        <v>10</v>
      </c>
      <c r="Z154" s="424">
        <f t="shared" si="5"/>
        <v>2.85714285714286</v>
      </c>
      <c r="AA154" s="20"/>
      <c r="AB154" s="20"/>
      <c r="AC154" s="20" t="s">
        <v>69</v>
      </c>
      <c r="AD154" s="20"/>
      <c r="AE154" s="20"/>
    </row>
    <row r="155" ht="24" spans="1:31">
      <c r="A155" s="492"/>
      <c r="B155" s="20">
        <v>21</v>
      </c>
      <c r="C155" s="20" t="s">
        <v>278</v>
      </c>
      <c r="D155" s="20">
        <v>22251081</v>
      </c>
      <c r="E155" s="20" t="s">
        <v>252</v>
      </c>
      <c r="F155" s="20"/>
      <c r="G155" s="20" t="s">
        <v>54</v>
      </c>
      <c r="H155" s="20"/>
      <c r="I155" s="20"/>
      <c r="J155" s="20"/>
      <c r="K155" s="20"/>
      <c r="L155" s="20"/>
      <c r="M155" s="20"/>
      <c r="N155" s="20"/>
      <c r="O155" s="20"/>
      <c r="P155" s="20"/>
      <c r="Q155" s="20">
        <v>0</v>
      </c>
      <c r="R155" s="20">
        <v>0</v>
      </c>
      <c r="S155" s="20">
        <v>10</v>
      </c>
      <c r="T155" s="20">
        <v>0</v>
      </c>
      <c r="U155" s="20">
        <v>0</v>
      </c>
      <c r="V155" s="20">
        <v>0</v>
      </c>
      <c r="W155" s="20" t="s">
        <v>40</v>
      </c>
      <c r="X155" s="20">
        <v>0</v>
      </c>
      <c r="Y155" s="20">
        <f t="shared" si="4"/>
        <v>10</v>
      </c>
      <c r="Z155" s="424">
        <f t="shared" si="5"/>
        <v>2.85714285714286</v>
      </c>
      <c r="AA155" s="20"/>
      <c r="AB155" s="20"/>
      <c r="AC155" s="20" t="s">
        <v>69</v>
      </c>
      <c r="AD155" s="20"/>
      <c r="AE155" s="20"/>
    </row>
    <row r="156" ht="24" spans="1:31">
      <c r="A156" s="492"/>
      <c r="B156" s="20">
        <v>22</v>
      </c>
      <c r="C156" s="20" t="s">
        <v>279</v>
      </c>
      <c r="D156" s="20">
        <v>22251103</v>
      </c>
      <c r="E156" s="20" t="s">
        <v>252</v>
      </c>
      <c r="F156" s="20"/>
      <c r="G156" s="20" t="s">
        <v>54</v>
      </c>
      <c r="H156" s="20"/>
      <c r="I156" s="20"/>
      <c r="J156" s="20"/>
      <c r="K156" s="20"/>
      <c r="L156" s="20"/>
      <c r="M156" s="20"/>
      <c r="N156" s="20"/>
      <c r="O156" s="20"/>
      <c r="P156" s="20"/>
      <c r="Q156" s="20">
        <v>0</v>
      </c>
      <c r="R156" s="20">
        <v>0</v>
      </c>
      <c r="S156" s="20">
        <v>10</v>
      </c>
      <c r="T156" s="20">
        <v>0</v>
      </c>
      <c r="U156" s="20">
        <v>0</v>
      </c>
      <c r="V156" s="20">
        <v>0</v>
      </c>
      <c r="W156" s="20" t="s">
        <v>40</v>
      </c>
      <c r="X156" s="20">
        <v>0</v>
      </c>
      <c r="Y156" s="20">
        <f t="shared" si="4"/>
        <v>10</v>
      </c>
      <c r="Z156" s="424">
        <f t="shared" si="5"/>
        <v>2.85714285714286</v>
      </c>
      <c r="AA156" s="20"/>
      <c r="AB156" s="20"/>
      <c r="AC156" s="20" t="s">
        <v>69</v>
      </c>
      <c r="AD156" s="20"/>
      <c r="AE156" s="20"/>
    </row>
    <row r="157" ht="24" spans="1:31">
      <c r="A157" s="492"/>
      <c r="B157" s="20">
        <v>23</v>
      </c>
      <c r="C157" s="20" t="s">
        <v>280</v>
      </c>
      <c r="D157" s="20">
        <v>22251174</v>
      </c>
      <c r="E157" s="20" t="s">
        <v>252</v>
      </c>
      <c r="F157" s="20"/>
      <c r="G157" s="20" t="s">
        <v>54</v>
      </c>
      <c r="H157" s="20"/>
      <c r="I157" s="20"/>
      <c r="J157" s="20"/>
      <c r="K157" s="20"/>
      <c r="L157" s="20"/>
      <c r="M157" s="20"/>
      <c r="N157" s="20"/>
      <c r="O157" s="20"/>
      <c r="P157" s="20"/>
      <c r="Q157" s="20">
        <v>0</v>
      </c>
      <c r="R157" s="20">
        <v>0</v>
      </c>
      <c r="S157" s="20">
        <v>10</v>
      </c>
      <c r="T157" s="20">
        <v>0</v>
      </c>
      <c r="U157" s="20">
        <v>0</v>
      </c>
      <c r="V157" s="20">
        <v>0</v>
      </c>
      <c r="W157" s="20" t="s">
        <v>40</v>
      </c>
      <c r="X157" s="20">
        <v>0</v>
      </c>
      <c r="Y157" s="20">
        <f t="shared" si="4"/>
        <v>10</v>
      </c>
      <c r="Z157" s="424">
        <f t="shared" si="5"/>
        <v>2.85714285714286</v>
      </c>
      <c r="AA157" s="20"/>
      <c r="AB157" s="20"/>
      <c r="AC157" s="20" t="s">
        <v>69</v>
      </c>
      <c r="AD157" s="20"/>
      <c r="AE157" s="20"/>
    </row>
    <row r="158" ht="24" spans="1:31">
      <c r="A158" s="492"/>
      <c r="B158" s="20">
        <v>24</v>
      </c>
      <c r="C158" s="20" t="s">
        <v>281</v>
      </c>
      <c r="D158" s="20">
        <v>22251243</v>
      </c>
      <c r="E158" s="20" t="s">
        <v>252</v>
      </c>
      <c r="F158" s="20"/>
      <c r="G158" s="20" t="s">
        <v>54</v>
      </c>
      <c r="H158" s="20"/>
      <c r="I158" s="20"/>
      <c r="J158" s="20"/>
      <c r="K158" s="20"/>
      <c r="L158" s="20"/>
      <c r="M158" s="20"/>
      <c r="N158" s="20"/>
      <c r="O158" s="20"/>
      <c r="P158" s="20"/>
      <c r="Q158" s="20">
        <v>0</v>
      </c>
      <c r="R158" s="20">
        <v>0</v>
      </c>
      <c r="S158" s="20">
        <v>10</v>
      </c>
      <c r="T158" s="20">
        <v>0</v>
      </c>
      <c r="U158" s="20">
        <v>0</v>
      </c>
      <c r="V158" s="20">
        <v>0</v>
      </c>
      <c r="W158" s="20" t="s">
        <v>40</v>
      </c>
      <c r="X158" s="20">
        <v>0</v>
      </c>
      <c r="Y158" s="20">
        <f t="shared" si="4"/>
        <v>10</v>
      </c>
      <c r="Z158" s="424">
        <f t="shared" si="5"/>
        <v>2.85714285714286</v>
      </c>
      <c r="AA158" s="20"/>
      <c r="AB158" s="20"/>
      <c r="AC158" s="20" t="s">
        <v>69</v>
      </c>
      <c r="AD158" s="20"/>
      <c r="AE158" s="20"/>
    </row>
    <row r="159" ht="24" spans="1:31">
      <c r="A159" s="492"/>
      <c r="B159" s="20">
        <v>25</v>
      </c>
      <c r="C159" s="20" t="s">
        <v>282</v>
      </c>
      <c r="D159" s="20">
        <v>22251013</v>
      </c>
      <c r="E159" s="20" t="s">
        <v>252</v>
      </c>
      <c r="F159" s="20"/>
      <c r="G159" s="20" t="s">
        <v>54</v>
      </c>
      <c r="H159" s="20"/>
      <c r="I159" s="20"/>
      <c r="J159" s="20"/>
      <c r="K159" s="20"/>
      <c r="L159" s="20"/>
      <c r="M159" s="20"/>
      <c r="N159" s="20"/>
      <c r="O159" s="20"/>
      <c r="P159" s="20"/>
      <c r="Q159" s="20">
        <v>0</v>
      </c>
      <c r="R159" s="20">
        <v>0</v>
      </c>
      <c r="S159" s="20">
        <v>0</v>
      </c>
      <c r="T159" s="20">
        <v>0</v>
      </c>
      <c r="U159" s="20">
        <v>0</v>
      </c>
      <c r="V159" s="20">
        <v>0</v>
      </c>
      <c r="W159" s="20" t="s">
        <v>40</v>
      </c>
      <c r="X159" s="20">
        <v>0</v>
      </c>
      <c r="Y159" s="20">
        <f t="shared" si="4"/>
        <v>0</v>
      </c>
      <c r="Z159" s="424">
        <f t="shared" si="5"/>
        <v>0</v>
      </c>
      <c r="AA159" s="20"/>
      <c r="AB159" s="20"/>
      <c r="AC159" s="20" t="s">
        <v>69</v>
      </c>
      <c r="AD159" s="20"/>
      <c r="AE159" s="20"/>
    </row>
    <row r="160" ht="24" spans="1:31">
      <c r="A160" s="492"/>
      <c r="B160" s="20">
        <v>26</v>
      </c>
      <c r="C160" s="20" t="s">
        <v>283</v>
      </c>
      <c r="D160" s="20">
        <v>22251014</v>
      </c>
      <c r="E160" s="20" t="s">
        <v>252</v>
      </c>
      <c r="F160" s="20"/>
      <c r="G160" s="20" t="s">
        <v>54</v>
      </c>
      <c r="H160" s="20"/>
      <c r="I160" s="20"/>
      <c r="J160" s="20"/>
      <c r="K160" s="20"/>
      <c r="L160" s="20"/>
      <c r="M160" s="20"/>
      <c r="N160" s="20"/>
      <c r="O160" s="20"/>
      <c r="P160" s="20"/>
      <c r="Q160" s="20">
        <v>0</v>
      </c>
      <c r="R160" s="20">
        <v>0</v>
      </c>
      <c r="S160" s="20">
        <v>0</v>
      </c>
      <c r="T160" s="20">
        <v>0</v>
      </c>
      <c r="U160" s="20">
        <v>0</v>
      </c>
      <c r="V160" s="20">
        <v>0</v>
      </c>
      <c r="W160" s="20" t="s">
        <v>40</v>
      </c>
      <c r="X160" s="20">
        <v>0</v>
      </c>
      <c r="Y160" s="20">
        <f t="shared" si="4"/>
        <v>0</v>
      </c>
      <c r="Z160" s="424">
        <f t="shared" si="5"/>
        <v>0</v>
      </c>
      <c r="AA160" s="20"/>
      <c r="AB160" s="20"/>
      <c r="AC160" s="20" t="s">
        <v>69</v>
      </c>
      <c r="AD160" s="20"/>
      <c r="AE160" s="20"/>
    </row>
    <row r="161" ht="24" spans="1:31">
      <c r="A161" s="492"/>
      <c r="B161" s="20">
        <v>27</v>
      </c>
      <c r="C161" s="20" t="s">
        <v>284</v>
      </c>
      <c r="D161" s="20">
        <v>22251111</v>
      </c>
      <c r="E161" s="20" t="s">
        <v>252</v>
      </c>
      <c r="F161" s="20"/>
      <c r="G161" s="20"/>
      <c r="H161" s="20"/>
      <c r="I161" s="20"/>
      <c r="J161" s="20"/>
      <c r="K161" s="20"/>
      <c r="L161" s="20"/>
      <c r="M161" s="20"/>
      <c r="N161" s="20"/>
      <c r="O161" s="20"/>
      <c r="P161" s="20"/>
      <c r="Q161" s="20">
        <v>0</v>
      </c>
      <c r="R161" s="20">
        <v>0</v>
      </c>
      <c r="S161" s="20">
        <v>0</v>
      </c>
      <c r="T161" s="20">
        <v>0</v>
      </c>
      <c r="U161" s="20">
        <v>0</v>
      </c>
      <c r="V161" s="20">
        <v>0</v>
      </c>
      <c r="W161" s="20" t="s">
        <v>40</v>
      </c>
      <c r="X161" s="20">
        <v>0</v>
      </c>
      <c r="Y161" s="20">
        <f t="shared" si="4"/>
        <v>0</v>
      </c>
      <c r="Z161" s="424">
        <f t="shared" si="5"/>
        <v>0</v>
      </c>
      <c r="AA161" s="20"/>
      <c r="AB161" s="20"/>
      <c r="AC161" s="20" t="s">
        <v>69</v>
      </c>
      <c r="AD161" s="20"/>
      <c r="AE161" s="20"/>
    </row>
    <row r="162" ht="24" spans="1:31">
      <c r="A162" s="492"/>
      <c r="B162" s="20">
        <v>28</v>
      </c>
      <c r="C162" s="20" t="s">
        <v>285</v>
      </c>
      <c r="D162" s="20">
        <v>22251125</v>
      </c>
      <c r="E162" s="20" t="s">
        <v>252</v>
      </c>
      <c r="F162" s="20"/>
      <c r="G162" s="20" t="s">
        <v>54</v>
      </c>
      <c r="H162" s="20"/>
      <c r="I162" s="20"/>
      <c r="J162" s="20"/>
      <c r="K162" s="20"/>
      <c r="L162" s="20"/>
      <c r="M162" s="20"/>
      <c r="N162" s="20"/>
      <c r="O162" s="20"/>
      <c r="P162" s="20"/>
      <c r="Q162" s="20">
        <v>0</v>
      </c>
      <c r="R162" s="20">
        <v>0</v>
      </c>
      <c r="S162" s="20">
        <v>0</v>
      </c>
      <c r="T162" s="20">
        <v>0</v>
      </c>
      <c r="U162" s="20">
        <v>0</v>
      </c>
      <c r="V162" s="20">
        <v>0</v>
      </c>
      <c r="W162" s="20" t="s">
        <v>40</v>
      </c>
      <c r="X162" s="20">
        <v>0</v>
      </c>
      <c r="Y162" s="20">
        <f t="shared" si="4"/>
        <v>0</v>
      </c>
      <c r="Z162" s="424">
        <f t="shared" si="5"/>
        <v>0</v>
      </c>
      <c r="AA162" s="20"/>
      <c r="AB162" s="20"/>
      <c r="AC162" s="20" t="s">
        <v>69</v>
      </c>
      <c r="AD162" s="20"/>
      <c r="AE162" s="20"/>
    </row>
    <row r="163" ht="24" spans="1:31">
      <c r="A163" s="492"/>
      <c r="B163" s="20">
        <v>29</v>
      </c>
      <c r="C163" s="20" t="s">
        <v>286</v>
      </c>
      <c r="D163" s="20">
        <v>22251138</v>
      </c>
      <c r="E163" s="20" t="s">
        <v>252</v>
      </c>
      <c r="F163" s="20"/>
      <c r="G163" s="20" t="s">
        <v>54</v>
      </c>
      <c r="H163" s="20"/>
      <c r="I163" s="20"/>
      <c r="J163" s="20"/>
      <c r="K163" s="20"/>
      <c r="L163" s="20"/>
      <c r="M163" s="20"/>
      <c r="N163" s="20"/>
      <c r="O163" s="20"/>
      <c r="P163" s="20"/>
      <c r="Q163" s="20">
        <v>0</v>
      </c>
      <c r="R163" s="20">
        <v>0</v>
      </c>
      <c r="S163" s="20">
        <v>0</v>
      </c>
      <c r="T163" s="20">
        <v>0</v>
      </c>
      <c r="U163" s="20">
        <v>0</v>
      </c>
      <c r="V163" s="20">
        <v>0</v>
      </c>
      <c r="W163" s="20" t="s">
        <v>40</v>
      </c>
      <c r="X163" s="20">
        <v>0</v>
      </c>
      <c r="Y163" s="20">
        <f t="shared" si="4"/>
        <v>0</v>
      </c>
      <c r="Z163" s="424">
        <f t="shared" si="5"/>
        <v>0</v>
      </c>
      <c r="AA163" s="20"/>
      <c r="AB163" s="20"/>
      <c r="AC163" s="20" t="s">
        <v>69</v>
      </c>
      <c r="AD163" s="20"/>
      <c r="AE163" s="20"/>
    </row>
    <row r="164" ht="24" spans="1:31">
      <c r="A164" s="492"/>
      <c r="B164" s="20">
        <v>30</v>
      </c>
      <c r="C164" s="20" t="s">
        <v>287</v>
      </c>
      <c r="D164" s="20">
        <v>22251175</v>
      </c>
      <c r="E164" s="20" t="s">
        <v>252</v>
      </c>
      <c r="F164" s="20"/>
      <c r="G164" s="20" t="s">
        <v>54</v>
      </c>
      <c r="H164" s="20"/>
      <c r="I164" s="20"/>
      <c r="J164" s="20"/>
      <c r="K164" s="20"/>
      <c r="L164" s="20"/>
      <c r="M164" s="20"/>
      <c r="N164" s="20"/>
      <c r="O164" s="20"/>
      <c r="P164" s="20"/>
      <c r="Q164" s="20">
        <v>0</v>
      </c>
      <c r="R164" s="20">
        <v>0</v>
      </c>
      <c r="S164" s="20">
        <v>0</v>
      </c>
      <c r="T164" s="20">
        <v>0</v>
      </c>
      <c r="U164" s="20">
        <v>0</v>
      </c>
      <c r="V164" s="20">
        <v>0</v>
      </c>
      <c r="W164" s="20" t="s">
        <v>40</v>
      </c>
      <c r="X164" s="20">
        <v>0</v>
      </c>
      <c r="Y164" s="20">
        <f t="shared" si="4"/>
        <v>0</v>
      </c>
      <c r="Z164" s="424">
        <f t="shared" si="5"/>
        <v>0</v>
      </c>
      <c r="AA164" s="20"/>
      <c r="AB164" s="20"/>
      <c r="AC164" s="20" t="s">
        <v>69</v>
      </c>
      <c r="AD164" s="20"/>
      <c r="AE164" s="20"/>
    </row>
    <row r="165" ht="24" spans="1:31">
      <c r="A165" s="492"/>
      <c r="B165" s="20">
        <v>31</v>
      </c>
      <c r="C165" s="20" t="s">
        <v>288</v>
      </c>
      <c r="D165" s="20">
        <v>22251225</v>
      </c>
      <c r="E165" s="20" t="s">
        <v>252</v>
      </c>
      <c r="F165" s="20"/>
      <c r="G165" s="20" t="s">
        <v>54</v>
      </c>
      <c r="H165" s="20"/>
      <c r="I165" s="20"/>
      <c r="J165" s="20"/>
      <c r="K165" s="20"/>
      <c r="L165" s="20"/>
      <c r="M165" s="20"/>
      <c r="N165" s="20"/>
      <c r="O165" s="20"/>
      <c r="P165" s="20"/>
      <c r="Q165" s="20">
        <v>0</v>
      </c>
      <c r="R165" s="20">
        <v>0</v>
      </c>
      <c r="S165" s="20">
        <v>0</v>
      </c>
      <c r="T165" s="20">
        <v>0</v>
      </c>
      <c r="U165" s="20">
        <v>0</v>
      </c>
      <c r="V165" s="20">
        <v>0</v>
      </c>
      <c r="W165" s="20" t="s">
        <v>40</v>
      </c>
      <c r="X165" s="20">
        <v>0</v>
      </c>
      <c r="Y165" s="20">
        <f t="shared" si="4"/>
        <v>0</v>
      </c>
      <c r="Z165" s="424">
        <f t="shared" si="5"/>
        <v>0</v>
      </c>
      <c r="AA165" s="20"/>
      <c r="AB165" s="20"/>
      <c r="AC165" s="20" t="s">
        <v>69</v>
      </c>
      <c r="AD165" s="20"/>
      <c r="AE165" s="20"/>
    </row>
    <row r="166" ht="24" spans="1:31">
      <c r="A166" s="492"/>
      <c r="B166" s="20">
        <v>32</v>
      </c>
      <c r="C166" s="20" t="s">
        <v>289</v>
      </c>
      <c r="D166" s="20">
        <v>22251230</v>
      </c>
      <c r="E166" s="20" t="s">
        <v>252</v>
      </c>
      <c r="F166" s="20"/>
      <c r="G166" s="20" t="s">
        <v>54</v>
      </c>
      <c r="H166" s="20"/>
      <c r="I166" s="20"/>
      <c r="J166" s="20"/>
      <c r="K166" s="20"/>
      <c r="L166" s="20"/>
      <c r="M166" s="20"/>
      <c r="N166" s="20"/>
      <c r="O166" s="20"/>
      <c r="P166" s="20"/>
      <c r="Q166" s="20">
        <v>0</v>
      </c>
      <c r="R166" s="20">
        <v>0</v>
      </c>
      <c r="S166" s="20">
        <v>0</v>
      </c>
      <c r="T166" s="20">
        <v>0</v>
      </c>
      <c r="U166" s="20">
        <v>0</v>
      </c>
      <c r="V166" s="20">
        <v>0</v>
      </c>
      <c r="W166" s="20" t="s">
        <v>40</v>
      </c>
      <c r="X166" s="20">
        <v>0</v>
      </c>
      <c r="Y166" s="20">
        <f t="shared" si="4"/>
        <v>0</v>
      </c>
      <c r="Z166" s="424">
        <f t="shared" si="5"/>
        <v>0</v>
      </c>
      <c r="AA166" s="20"/>
      <c r="AB166" s="20"/>
      <c r="AC166" s="20" t="s">
        <v>69</v>
      </c>
      <c r="AD166" s="20"/>
      <c r="AE166" s="20"/>
    </row>
    <row r="167" ht="24" spans="1:31">
      <c r="A167" s="492"/>
      <c r="B167" s="20">
        <v>33</v>
      </c>
      <c r="C167" s="20" t="s">
        <v>290</v>
      </c>
      <c r="D167" s="20">
        <v>22251248</v>
      </c>
      <c r="E167" s="20" t="s">
        <v>252</v>
      </c>
      <c r="F167" s="20"/>
      <c r="G167" s="20" t="s">
        <v>54</v>
      </c>
      <c r="H167" s="20"/>
      <c r="I167" s="20"/>
      <c r="J167" s="20"/>
      <c r="K167" s="20"/>
      <c r="L167" s="20"/>
      <c r="M167" s="20"/>
      <c r="N167" s="20"/>
      <c r="O167" s="20"/>
      <c r="P167" s="20"/>
      <c r="Q167" s="20">
        <v>0</v>
      </c>
      <c r="R167" s="20">
        <v>0</v>
      </c>
      <c r="S167" s="20">
        <v>0</v>
      </c>
      <c r="T167" s="20">
        <v>0</v>
      </c>
      <c r="U167" s="20">
        <v>0</v>
      </c>
      <c r="V167" s="20">
        <v>0</v>
      </c>
      <c r="W167" s="20" t="s">
        <v>40</v>
      </c>
      <c r="X167" s="20">
        <v>0</v>
      </c>
      <c r="Y167" s="20">
        <f t="shared" si="4"/>
        <v>0</v>
      </c>
      <c r="Z167" s="424">
        <f t="shared" si="5"/>
        <v>0</v>
      </c>
      <c r="AA167" s="20"/>
      <c r="AB167" s="20"/>
      <c r="AC167" s="20" t="s">
        <v>69</v>
      </c>
      <c r="AD167" s="20"/>
      <c r="AE167" s="20"/>
    </row>
    <row r="168" ht="24" spans="1:31">
      <c r="A168" s="283"/>
      <c r="B168" s="20">
        <v>34</v>
      </c>
      <c r="C168" s="20" t="s">
        <v>291</v>
      </c>
      <c r="D168" s="20">
        <v>22251319</v>
      </c>
      <c r="E168" s="20" t="s">
        <v>252</v>
      </c>
      <c r="F168" s="20"/>
      <c r="G168" s="20" t="s">
        <v>54</v>
      </c>
      <c r="H168" s="20"/>
      <c r="I168" s="20"/>
      <c r="J168" s="20"/>
      <c r="K168" s="20"/>
      <c r="L168" s="20"/>
      <c r="M168" s="20"/>
      <c r="N168" s="20"/>
      <c r="O168" s="20"/>
      <c r="P168" s="20"/>
      <c r="Q168" s="20">
        <v>0</v>
      </c>
      <c r="R168" s="20">
        <v>0</v>
      </c>
      <c r="S168" s="20">
        <v>0</v>
      </c>
      <c r="T168" s="20">
        <v>0</v>
      </c>
      <c r="U168" s="20">
        <v>0</v>
      </c>
      <c r="V168" s="20">
        <v>0</v>
      </c>
      <c r="W168" s="20" t="s">
        <v>40</v>
      </c>
      <c r="X168" s="20">
        <v>0</v>
      </c>
      <c r="Y168" s="20">
        <f t="shared" si="4"/>
        <v>0</v>
      </c>
      <c r="Z168" s="424">
        <f t="shared" si="5"/>
        <v>0</v>
      </c>
      <c r="AA168" s="20"/>
      <c r="AB168" s="20"/>
      <c r="AC168" s="20" t="s">
        <v>69</v>
      </c>
      <c r="AD168" s="20"/>
      <c r="AE168" s="20"/>
    </row>
    <row r="169" ht="91" spans="1:31">
      <c r="A169" s="281" t="s">
        <v>292</v>
      </c>
      <c r="B169" s="218">
        <v>19</v>
      </c>
      <c r="C169" s="379" t="s">
        <v>293</v>
      </c>
      <c r="D169" s="218">
        <v>22251199</v>
      </c>
      <c r="E169" s="461" t="s">
        <v>292</v>
      </c>
      <c r="F169" s="25"/>
      <c r="G169" s="178" t="s">
        <v>294</v>
      </c>
      <c r="H169" s="25"/>
      <c r="I169" s="25"/>
      <c r="J169" s="25"/>
      <c r="K169" s="25"/>
      <c r="L169" s="25"/>
      <c r="M169" s="25"/>
      <c r="N169" s="178" t="s">
        <v>295</v>
      </c>
      <c r="O169" s="25">
        <v>12</v>
      </c>
      <c r="P169" s="25"/>
      <c r="Q169" s="25"/>
      <c r="R169" s="25"/>
      <c r="S169" s="25">
        <v>10</v>
      </c>
      <c r="T169" s="25"/>
      <c r="U169" s="25"/>
      <c r="V169" s="25">
        <v>1</v>
      </c>
      <c r="W169" s="25"/>
      <c r="X169" s="25">
        <f>23+12</f>
        <v>35</v>
      </c>
      <c r="Y169" s="25">
        <v>11</v>
      </c>
      <c r="Z169" s="25">
        <f>26.1429+12</f>
        <v>38.1429</v>
      </c>
      <c r="AA169" s="498" t="s">
        <v>99</v>
      </c>
      <c r="AB169" s="498" t="s">
        <v>99</v>
      </c>
      <c r="AC169" s="499" t="s">
        <v>40</v>
      </c>
      <c r="AD169" s="499" t="s">
        <v>99</v>
      </c>
      <c r="AE169" s="500" t="s">
        <v>99</v>
      </c>
    </row>
    <row r="170" ht="117" spans="1:31">
      <c r="A170" s="492"/>
      <c r="B170" s="218">
        <v>30</v>
      </c>
      <c r="C170" s="379" t="s">
        <v>296</v>
      </c>
      <c r="D170" s="218">
        <v>22251273</v>
      </c>
      <c r="E170" s="461" t="s">
        <v>292</v>
      </c>
      <c r="F170" s="25"/>
      <c r="G170" s="25"/>
      <c r="H170" s="25"/>
      <c r="I170" s="178" t="s">
        <v>297</v>
      </c>
      <c r="J170" s="25"/>
      <c r="K170" s="25"/>
      <c r="L170" s="25"/>
      <c r="M170" s="25"/>
      <c r="N170" s="178" t="s">
        <v>298</v>
      </c>
      <c r="O170" s="25"/>
      <c r="P170" s="25"/>
      <c r="Q170" s="25">
        <v>18.75</v>
      </c>
      <c r="R170" s="25"/>
      <c r="S170" s="25">
        <v>10</v>
      </c>
      <c r="T170" s="25"/>
      <c r="U170" s="25">
        <v>18.08</v>
      </c>
      <c r="V170" s="25"/>
      <c r="W170" s="25"/>
      <c r="X170" s="25">
        <v>20.6</v>
      </c>
      <c r="Y170" s="25">
        <v>46.83</v>
      </c>
      <c r="Z170" s="25">
        <v>33.98</v>
      </c>
      <c r="AA170" s="501" t="s">
        <v>99</v>
      </c>
      <c r="AB170" s="502" t="s">
        <v>99</v>
      </c>
      <c r="AC170" s="502" t="s">
        <v>40</v>
      </c>
      <c r="AD170" s="502" t="s">
        <v>99</v>
      </c>
      <c r="AE170" s="503" t="s">
        <v>99</v>
      </c>
    </row>
    <row r="171" ht="117" spans="1:31">
      <c r="A171" s="492"/>
      <c r="B171" s="218">
        <v>18</v>
      </c>
      <c r="C171" s="379" t="s">
        <v>299</v>
      </c>
      <c r="D171" s="218">
        <v>22251194</v>
      </c>
      <c r="E171" s="461" t="s">
        <v>292</v>
      </c>
      <c r="F171" s="25"/>
      <c r="G171" s="25"/>
      <c r="H171" s="25"/>
      <c r="I171" s="178" t="s">
        <v>300</v>
      </c>
      <c r="J171" s="25"/>
      <c r="K171" s="25"/>
      <c r="L171" s="25"/>
      <c r="M171" s="178"/>
      <c r="N171" s="178" t="s">
        <v>301</v>
      </c>
      <c r="O171" s="25"/>
      <c r="P171" s="25"/>
      <c r="Q171" s="25">
        <v>30</v>
      </c>
      <c r="R171" s="25"/>
      <c r="S171" s="25">
        <v>20</v>
      </c>
      <c r="T171" s="25"/>
      <c r="U171" s="25"/>
      <c r="V171" s="178">
        <v>2</v>
      </c>
      <c r="W171" s="25"/>
      <c r="X171" s="25">
        <v>13</v>
      </c>
      <c r="Y171" s="25">
        <v>52</v>
      </c>
      <c r="Z171" s="25">
        <v>27.8571</v>
      </c>
      <c r="AA171" s="501" t="s">
        <v>99</v>
      </c>
      <c r="AB171" s="502" t="s">
        <v>99</v>
      </c>
      <c r="AC171" s="502" t="s">
        <v>40</v>
      </c>
      <c r="AD171" s="502" t="s">
        <v>99</v>
      </c>
      <c r="AE171" s="503" t="s">
        <v>99</v>
      </c>
    </row>
    <row r="172" ht="39" spans="1:31">
      <c r="A172" s="492"/>
      <c r="B172" s="218">
        <v>14</v>
      </c>
      <c r="C172" s="379" t="s">
        <v>302</v>
      </c>
      <c r="D172" s="218">
        <v>22251087</v>
      </c>
      <c r="E172" s="461" t="s">
        <v>292</v>
      </c>
      <c r="F172" s="25"/>
      <c r="G172" s="25"/>
      <c r="H172" s="25"/>
      <c r="I172" s="25"/>
      <c r="J172" s="25"/>
      <c r="K172" s="25"/>
      <c r="L172" s="25"/>
      <c r="M172" s="25"/>
      <c r="N172" s="178" t="s">
        <v>303</v>
      </c>
      <c r="O172" s="25"/>
      <c r="P172" s="25"/>
      <c r="Q172" s="178">
        <v>30</v>
      </c>
      <c r="R172" s="25"/>
      <c r="S172" s="178" t="s">
        <v>304</v>
      </c>
      <c r="T172" s="25"/>
      <c r="U172" s="178">
        <v>23.5</v>
      </c>
      <c r="V172" s="25">
        <v>6</v>
      </c>
      <c r="W172" s="25"/>
      <c r="X172" s="25">
        <v>3</v>
      </c>
      <c r="Y172" s="25">
        <v>79.5</v>
      </c>
      <c r="Z172" s="25">
        <v>25.7143</v>
      </c>
      <c r="AA172" s="501" t="s">
        <v>99</v>
      </c>
      <c r="AB172" s="502" t="s">
        <v>99</v>
      </c>
      <c r="AC172" s="502" t="s">
        <v>40</v>
      </c>
      <c r="AD172" s="502" t="s">
        <v>99</v>
      </c>
      <c r="AE172" s="503" t="s">
        <v>99</v>
      </c>
    </row>
    <row r="173" ht="39" spans="1:31">
      <c r="A173" s="492"/>
      <c r="B173" s="218">
        <v>28</v>
      </c>
      <c r="C173" s="379" t="s">
        <v>305</v>
      </c>
      <c r="D173" s="218">
        <v>22251268</v>
      </c>
      <c r="E173" s="461" t="s">
        <v>292</v>
      </c>
      <c r="F173" s="25"/>
      <c r="G173" s="25"/>
      <c r="H173" s="25"/>
      <c r="I173" s="25"/>
      <c r="J173" s="25"/>
      <c r="K173" s="25"/>
      <c r="L173" s="25"/>
      <c r="M173" s="25"/>
      <c r="N173" s="178" t="s">
        <v>306</v>
      </c>
      <c r="O173" s="25"/>
      <c r="P173" s="25"/>
      <c r="Q173" s="25">
        <v>15</v>
      </c>
      <c r="R173" s="25"/>
      <c r="S173" s="25">
        <v>20</v>
      </c>
      <c r="T173" s="178"/>
      <c r="U173" s="25">
        <v>28.5</v>
      </c>
      <c r="V173" s="25">
        <v>6</v>
      </c>
      <c r="W173" s="25"/>
      <c r="X173" s="25">
        <v>5</v>
      </c>
      <c r="Y173" s="25">
        <v>69.5</v>
      </c>
      <c r="Z173" s="25">
        <v>24.8571</v>
      </c>
      <c r="AA173" s="501" t="s">
        <v>99</v>
      </c>
      <c r="AB173" s="502" t="s">
        <v>99</v>
      </c>
      <c r="AC173" s="502" t="s">
        <v>40</v>
      </c>
      <c r="AD173" s="502" t="s">
        <v>99</v>
      </c>
      <c r="AE173" s="503" t="s">
        <v>99</v>
      </c>
    </row>
    <row r="174" ht="26" spans="1:31">
      <c r="A174" s="492"/>
      <c r="B174" s="379">
        <v>17</v>
      </c>
      <c r="C174" s="379" t="s">
        <v>307</v>
      </c>
      <c r="D174" s="379">
        <v>22251190</v>
      </c>
      <c r="E174" s="497" t="s">
        <v>292</v>
      </c>
      <c r="F174" s="178"/>
      <c r="G174" s="178"/>
      <c r="H174" s="178" t="s">
        <v>308</v>
      </c>
      <c r="I174" s="178" t="s">
        <v>309</v>
      </c>
      <c r="J174" s="178"/>
      <c r="K174" s="178"/>
      <c r="L174" s="178"/>
      <c r="M174" s="178"/>
      <c r="N174" s="178"/>
      <c r="O174" s="178">
        <v>1</v>
      </c>
      <c r="P174" s="178"/>
      <c r="Q174" s="178"/>
      <c r="R174" s="178"/>
      <c r="S174" s="178">
        <v>10</v>
      </c>
      <c r="T174" s="178"/>
      <c r="U174" s="178"/>
      <c r="V174" s="178"/>
      <c r="W174" s="178"/>
      <c r="X174" s="178">
        <f>14+1</f>
        <v>15</v>
      </c>
      <c r="Y174" s="178">
        <v>10</v>
      </c>
      <c r="Z174" s="178">
        <v>17.8571</v>
      </c>
      <c r="AA174" s="501" t="s">
        <v>99</v>
      </c>
      <c r="AB174" s="502" t="s">
        <v>99</v>
      </c>
      <c r="AC174" s="502" t="s">
        <v>40</v>
      </c>
      <c r="AD174" s="502" t="s">
        <v>99</v>
      </c>
      <c r="AE174" s="503" t="s">
        <v>99</v>
      </c>
    </row>
    <row r="175" ht="91" spans="1:31">
      <c r="A175" s="492"/>
      <c r="B175" s="218">
        <v>15</v>
      </c>
      <c r="C175" s="379" t="s">
        <v>310</v>
      </c>
      <c r="D175" s="218">
        <v>22251170</v>
      </c>
      <c r="E175" s="461" t="s">
        <v>292</v>
      </c>
      <c r="F175" s="25"/>
      <c r="G175" s="25"/>
      <c r="H175" s="25"/>
      <c r="I175" s="25"/>
      <c r="J175" s="25"/>
      <c r="K175" s="25"/>
      <c r="L175" s="25"/>
      <c r="M175" s="25"/>
      <c r="N175" s="178" t="s">
        <v>311</v>
      </c>
      <c r="O175" s="25"/>
      <c r="P175" s="25"/>
      <c r="Q175" s="178">
        <v>22.5</v>
      </c>
      <c r="R175" s="25"/>
      <c r="S175" s="25">
        <v>10</v>
      </c>
      <c r="T175" s="25"/>
      <c r="U175" s="25"/>
      <c r="V175" s="25"/>
      <c r="W175" s="25"/>
      <c r="X175" s="25">
        <v>7.5</v>
      </c>
      <c r="Y175" s="25">
        <v>32.5</v>
      </c>
      <c r="Z175" s="25">
        <v>16.7857</v>
      </c>
      <c r="AA175" s="501" t="s">
        <v>99</v>
      </c>
      <c r="AB175" s="502" t="s">
        <v>99</v>
      </c>
      <c r="AC175" s="502" t="s">
        <v>40</v>
      </c>
      <c r="AD175" s="502" t="s">
        <v>99</v>
      </c>
      <c r="AE175" s="503" t="s">
        <v>99</v>
      </c>
    </row>
    <row r="176" ht="65" spans="1:31">
      <c r="A176" s="492"/>
      <c r="B176" s="218">
        <v>35</v>
      </c>
      <c r="C176" s="379" t="s">
        <v>312</v>
      </c>
      <c r="D176" s="218">
        <v>22251144</v>
      </c>
      <c r="E176" s="461" t="s">
        <v>292</v>
      </c>
      <c r="F176" s="25">
        <v>0</v>
      </c>
      <c r="G176" s="25"/>
      <c r="H176" s="25"/>
      <c r="I176" s="25"/>
      <c r="J176" s="25"/>
      <c r="K176" s="25"/>
      <c r="L176" s="25"/>
      <c r="M176" s="25"/>
      <c r="N176" s="178" t="s">
        <v>313</v>
      </c>
      <c r="O176" s="25">
        <v>5</v>
      </c>
      <c r="P176" s="25"/>
      <c r="Q176" s="25"/>
      <c r="R176" s="25"/>
      <c r="S176" s="25">
        <v>10</v>
      </c>
      <c r="T176" s="25"/>
      <c r="U176" s="25"/>
      <c r="V176" s="25"/>
      <c r="W176" s="25"/>
      <c r="X176" s="25">
        <v>11</v>
      </c>
      <c r="Y176" s="25">
        <v>10</v>
      </c>
      <c r="Z176" s="25">
        <v>13.8571</v>
      </c>
      <c r="AA176" s="501" t="s">
        <v>99</v>
      </c>
      <c r="AB176" s="502" t="s">
        <v>99</v>
      </c>
      <c r="AC176" s="502" t="s">
        <v>40</v>
      </c>
      <c r="AD176" s="502" t="s">
        <v>99</v>
      </c>
      <c r="AE176" s="503" t="s">
        <v>99</v>
      </c>
    </row>
    <row r="177" ht="39" spans="1:31">
      <c r="A177" s="492"/>
      <c r="B177" s="218">
        <v>29</v>
      </c>
      <c r="C177" s="379" t="s">
        <v>314</v>
      </c>
      <c r="D177" s="218">
        <v>22251271</v>
      </c>
      <c r="E177" s="461" t="s">
        <v>292</v>
      </c>
      <c r="F177" s="25"/>
      <c r="G177" s="25"/>
      <c r="H177" s="25"/>
      <c r="I177" s="25"/>
      <c r="J177" s="25"/>
      <c r="K177" s="25"/>
      <c r="L177" s="25"/>
      <c r="M177" s="160"/>
      <c r="N177" s="178" t="s">
        <v>315</v>
      </c>
      <c r="O177" s="25"/>
      <c r="P177" s="25"/>
      <c r="Q177" s="25">
        <v>15</v>
      </c>
      <c r="R177" s="25"/>
      <c r="S177" s="25">
        <v>10</v>
      </c>
      <c r="T177" s="25"/>
      <c r="U177" s="25"/>
      <c r="V177" s="25"/>
      <c r="W177" s="25"/>
      <c r="X177" s="25">
        <v>3</v>
      </c>
      <c r="Y177" s="25">
        <v>25</v>
      </c>
      <c r="Z177" s="25">
        <v>10.1429</v>
      </c>
      <c r="AA177" s="501" t="s">
        <v>99</v>
      </c>
      <c r="AB177" s="502" t="s">
        <v>99</v>
      </c>
      <c r="AC177" s="502" t="s">
        <v>40</v>
      </c>
      <c r="AD177" s="502" t="s">
        <v>99</v>
      </c>
      <c r="AE177" s="503" t="s">
        <v>99</v>
      </c>
    </row>
    <row r="178" ht="39" spans="1:31">
      <c r="A178" s="492"/>
      <c r="B178" s="218">
        <v>5</v>
      </c>
      <c r="C178" s="379" t="s">
        <v>316</v>
      </c>
      <c r="D178" s="218">
        <v>22251031</v>
      </c>
      <c r="E178" s="461" t="s">
        <v>292</v>
      </c>
      <c r="F178" s="25"/>
      <c r="G178" s="25"/>
      <c r="H178" s="25"/>
      <c r="I178" s="25"/>
      <c r="J178" s="25"/>
      <c r="K178" s="25"/>
      <c r="L178" s="25"/>
      <c r="M178" s="25"/>
      <c r="N178" s="25" t="s">
        <v>306</v>
      </c>
      <c r="O178" s="25"/>
      <c r="P178" s="25"/>
      <c r="Q178" s="178">
        <v>3.75</v>
      </c>
      <c r="R178" s="25"/>
      <c r="S178" s="25">
        <v>10</v>
      </c>
      <c r="T178" s="25"/>
      <c r="U178" s="25"/>
      <c r="V178" s="25"/>
      <c r="W178" s="25"/>
      <c r="X178" s="25">
        <v>5</v>
      </c>
      <c r="Y178" s="25">
        <v>13.75</v>
      </c>
      <c r="Z178" s="25">
        <v>8.9286</v>
      </c>
      <c r="AA178" s="501" t="s">
        <v>99</v>
      </c>
      <c r="AB178" s="502" t="s">
        <v>99</v>
      </c>
      <c r="AC178" s="502" t="s">
        <v>40</v>
      </c>
      <c r="AD178" s="502" t="s">
        <v>99</v>
      </c>
      <c r="AE178" s="503" t="s">
        <v>99</v>
      </c>
    </row>
    <row r="179" ht="39" spans="1:31">
      <c r="A179" s="492"/>
      <c r="B179" s="218">
        <v>24</v>
      </c>
      <c r="C179" s="379" t="s">
        <v>317</v>
      </c>
      <c r="D179" s="218">
        <v>22251245</v>
      </c>
      <c r="E179" s="461" t="s">
        <v>292</v>
      </c>
      <c r="F179" s="25"/>
      <c r="G179" s="25"/>
      <c r="H179" s="25"/>
      <c r="I179" s="25"/>
      <c r="J179" s="25"/>
      <c r="K179" s="25"/>
      <c r="L179" s="25"/>
      <c r="M179" s="25"/>
      <c r="N179" s="178" t="s">
        <v>318</v>
      </c>
      <c r="O179" s="25"/>
      <c r="P179" s="25"/>
      <c r="Q179" s="25"/>
      <c r="R179" s="25"/>
      <c r="S179" s="25">
        <v>10</v>
      </c>
      <c r="T179" s="25"/>
      <c r="U179" s="25"/>
      <c r="V179" s="25">
        <v>1</v>
      </c>
      <c r="W179" s="25"/>
      <c r="X179" s="25">
        <v>3</v>
      </c>
      <c r="Y179" s="25">
        <v>11</v>
      </c>
      <c r="Z179" s="25">
        <v>6.1429</v>
      </c>
      <c r="AA179" s="501" t="s">
        <v>99</v>
      </c>
      <c r="AB179" s="502" t="s">
        <v>99</v>
      </c>
      <c r="AC179" s="502" t="s">
        <v>40</v>
      </c>
      <c r="AD179" s="502" t="s">
        <v>99</v>
      </c>
      <c r="AE179" s="503" t="s">
        <v>99</v>
      </c>
    </row>
    <row r="180" ht="26" spans="1:31">
      <c r="A180" s="492"/>
      <c r="B180" s="218">
        <v>27</v>
      </c>
      <c r="C180" s="379" t="s">
        <v>319</v>
      </c>
      <c r="D180" s="218">
        <v>22251252</v>
      </c>
      <c r="E180" s="461" t="s">
        <v>292</v>
      </c>
      <c r="F180" s="25"/>
      <c r="G180" s="178" t="s">
        <v>320</v>
      </c>
      <c r="H180" s="25"/>
      <c r="I180" s="25"/>
      <c r="J180" s="25"/>
      <c r="K180" s="25"/>
      <c r="L180" s="25"/>
      <c r="M180" s="25"/>
      <c r="N180" s="25"/>
      <c r="O180" s="25"/>
      <c r="P180" s="25"/>
      <c r="Q180" s="25"/>
      <c r="R180" s="25"/>
      <c r="S180" s="25">
        <v>10</v>
      </c>
      <c r="T180" s="25"/>
      <c r="U180" s="25"/>
      <c r="V180" s="25">
        <v>3</v>
      </c>
      <c r="W180" s="25"/>
      <c r="X180" s="25">
        <v>2</v>
      </c>
      <c r="Y180" s="25">
        <v>13</v>
      </c>
      <c r="Z180" s="25">
        <v>5.7143</v>
      </c>
      <c r="AA180" s="501"/>
      <c r="AB180" s="502" t="s">
        <v>99</v>
      </c>
      <c r="AC180" s="502" t="s">
        <v>40</v>
      </c>
      <c r="AD180" s="502" t="s">
        <v>99</v>
      </c>
      <c r="AE180" s="503"/>
    </row>
    <row r="181" ht="39" spans="1:31">
      <c r="A181" s="492"/>
      <c r="B181" s="218">
        <v>10</v>
      </c>
      <c r="C181" s="379" t="s">
        <v>321</v>
      </c>
      <c r="D181" s="218">
        <v>22251058</v>
      </c>
      <c r="E181" s="461" t="s">
        <v>292</v>
      </c>
      <c r="F181" s="25"/>
      <c r="G181" s="25"/>
      <c r="H181" s="25"/>
      <c r="I181" s="25"/>
      <c r="J181" s="25"/>
      <c r="K181" s="25"/>
      <c r="L181" s="25"/>
      <c r="M181" s="25"/>
      <c r="N181" s="178" t="s">
        <v>306</v>
      </c>
      <c r="O181" s="25"/>
      <c r="P181" s="25"/>
      <c r="Q181" s="25"/>
      <c r="R181" s="25"/>
      <c r="S181" s="25"/>
      <c r="T181" s="25"/>
      <c r="U181" s="25"/>
      <c r="V181" s="25"/>
      <c r="W181" s="25"/>
      <c r="X181" s="25">
        <v>5</v>
      </c>
      <c r="Y181" s="25">
        <v>0</v>
      </c>
      <c r="Z181" s="25">
        <v>5</v>
      </c>
      <c r="AA181" s="501" t="s">
        <v>99</v>
      </c>
      <c r="AB181" s="502"/>
      <c r="AC181" s="502" t="s">
        <v>40</v>
      </c>
      <c r="AD181" s="502" t="s">
        <v>99</v>
      </c>
      <c r="AE181" s="503"/>
    </row>
    <row r="182" ht="39" spans="1:31">
      <c r="A182" s="492"/>
      <c r="B182" s="218">
        <v>7</v>
      </c>
      <c r="C182" s="379" t="s">
        <v>322</v>
      </c>
      <c r="D182" s="218">
        <v>22251045</v>
      </c>
      <c r="E182" s="461" t="s">
        <v>292</v>
      </c>
      <c r="F182" s="25"/>
      <c r="G182" s="25"/>
      <c r="H182" s="25"/>
      <c r="I182" s="25"/>
      <c r="J182" s="25"/>
      <c r="K182" s="25"/>
      <c r="L182" s="25"/>
      <c r="M182" s="25"/>
      <c r="N182" s="178" t="s">
        <v>318</v>
      </c>
      <c r="O182" s="25"/>
      <c r="P182" s="25"/>
      <c r="Q182" s="25"/>
      <c r="R182" s="25"/>
      <c r="S182" s="25"/>
      <c r="T182" s="25"/>
      <c r="U182" s="25"/>
      <c r="V182" s="25"/>
      <c r="W182" s="25"/>
      <c r="X182" s="25">
        <v>3</v>
      </c>
      <c r="Y182" s="25">
        <v>0</v>
      </c>
      <c r="Z182" s="25">
        <v>3</v>
      </c>
      <c r="AA182" s="501" t="s">
        <v>99</v>
      </c>
      <c r="AB182" s="502"/>
      <c r="AC182" s="502" t="s">
        <v>40</v>
      </c>
      <c r="AD182" s="502" t="s">
        <v>99</v>
      </c>
      <c r="AE182" s="503"/>
    </row>
    <row r="183" ht="26" spans="1:31">
      <c r="A183" s="492"/>
      <c r="B183" s="218">
        <v>3</v>
      </c>
      <c r="C183" s="379" t="s">
        <v>323</v>
      </c>
      <c r="D183" s="218">
        <v>22251021</v>
      </c>
      <c r="E183" s="461" t="s">
        <v>292</v>
      </c>
      <c r="F183" s="25"/>
      <c r="G183" s="25"/>
      <c r="H183" s="25"/>
      <c r="I183" s="25"/>
      <c r="J183" s="25"/>
      <c r="K183" s="25"/>
      <c r="L183" s="25"/>
      <c r="M183" s="25"/>
      <c r="N183" s="178" t="s">
        <v>324</v>
      </c>
      <c r="O183" s="25"/>
      <c r="P183" s="25"/>
      <c r="Q183" s="25"/>
      <c r="R183" s="25"/>
      <c r="S183" s="25"/>
      <c r="T183" s="25"/>
      <c r="U183" s="25"/>
      <c r="V183" s="25"/>
      <c r="W183" s="25"/>
      <c r="X183" s="25">
        <v>3</v>
      </c>
      <c r="Y183" s="25">
        <v>0</v>
      </c>
      <c r="Z183" s="25">
        <v>3</v>
      </c>
      <c r="AA183" s="501" t="s">
        <v>99</v>
      </c>
      <c r="AB183" s="502"/>
      <c r="AC183" s="502" t="s">
        <v>40</v>
      </c>
      <c r="AD183" s="502" t="s">
        <v>99</v>
      </c>
      <c r="AE183" s="503"/>
    </row>
    <row r="184" ht="39" spans="1:31">
      <c r="A184" s="492"/>
      <c r="B184" s="218">
        <v>26</v>
      </c>
      <c r="C184" s="379" t="s">
        <v>325</v>
      </c>
      <c r="D184" s="218">
        <v>22251250</v>
      </c>
      <c r="E184" s="461" t="s">
        <v>292</v>
      </c>
      <c r="F184" s="25">
        <v>0</v>
      </c>
      <c r="G184" s="25"/>
      <c r="H184" s="25"/>
      <c r="I184" s="25"/>
      <c r="J184" s="25"/>
      <c r="K184" s="25"/>
      <c r="L184" s="25"/>
      <c r="M184" s="25"/>
      <c r="N184" s="178" t="s">
        <v>318</v>
      </c>
      <c r="O184" s="25"/>
      <c r="P184" s="25"/>
      <c r="Q184" s="25"/>
      <c r="R184" s="25"/>
      <c r="S184" s="25"/>
      <c r="T184" s="25"/>
      <c r="U184" s="25"/>
      <c r="V184" s="25"/>
      <c r="W184" s="25"/>
      <c r="X184" s="25">
        <v>3</v>
      </c>
      <c r="Y184" s="25">
        <v>0</v>
      </c>
      <c r="Z184" s="25">
        <v>3</v>
      </c>
      <c r="AA184" s="501" t="s">
        <v>99</v>
      </c>
      <c r="AB184" s="502"/>
      <c r="AC184" s="502" t="s">
        <v>40</v>
      </c>
      <c r="AD184" s="502" t="s">
        <v>99</v>
      </c>
      <c r="AE184" s="503"/>
    </row>
    <row r="185" ht="26" spans="1:31">
      <c r="A185" s="492"/>
      <c r="B185" s="218">
        <v>9</v>
      </c>
      <c r="C185" s="379" t="s">
        <v>326</v>
      </c>
      <c r="D185" s="218">
        <v>22251057</v>
      </c>
      <c r="E185" s="461" t="s">
        <v>292</v>
      </c>
      <c r="F185" s="25">
        <v>0</v>
      </c>
      <c r="G185" s="25"/>
      <c r="H185" s="25"/>
      <c r="I185" s="25"/>
      <c r="J185" s="25"/>
      <c r="K185" s="25"/>
      <c r="L185" s="25"/>
      <c r="M185" s="25"/>
      <c r="N185" s="25"/>
      <c r="O185" s="25"/>
      <c r="P185" s="25"/>
      <c r="Q185" s="25">
        <v>7.5</v>
      </c>
      <c r="R185" s="25"/>
      <c r="S185" s="25"/>
      <c r="T185" s="25"/>
      <c r="U185" s="25"/>
      <c r="V185" s="25"/>
      <c r="W185" s="25"/>
      <c r="X185" s="25">
        <v>0</v>
      </c>
      <c r="Y185" s="25">
        <v>7.5</v>
      </c>
      <c r="Z185" s="25">
        <v>2.1429</v>
      </c>
      <c r="AA185" s="501"/>
      <c r="AB185" s="502" t="s">
        <v>99</v>
      </c>
      <c r="AC185" s="502" t="s">
        <v>69</v>
      </c>
      <c r="AD185" s="502"/>
      <c r="AE185" s="503"/>
    </row>
    <row r="186" ht="26" spans="1:31">
      <c r="A186" s="492"/>
      <c r="B186" s="218">
        <v>34</v>
      </c>
      <c r="C186" s="379" t="s">
        <v>327</v>
      </c>
      <c r="D186" s="218">
        <v>22251343</v>
      </c>
      <c r="E186" s="461" t="s">
        <v>292</v>
      </c>
      <c r="F186" s="25"/>
      <c r="G186" s="25"/>
      <c r="H186" s="25"/>
      <c r="I186" s="25"/>
      <c r="J186" s="25"/>
      <c r="K186" s="25"/>
      <c r="L186" s="25"/>
      <c r="M186" s="25"/>
      <c r="N186" s="25"/>
      <c r="O186" s="25"/>
      <c r="P186" s="25"/>
      <c r="Q186" s="25"/>
      <c r="R186" s="25"/>
      <c r="S186" s="25"/>
      <c r="T186" s="25"/>
      <c r="U186" s="25"/>
      <c r="V186" s="25"/>
      <c r="W186" s="25"/>
      <c r="X186" s="25">
        <v>0</v>
      </c>
      <c r="Y186" s="25">
        <v>0</v>
      </c>
      <c r="Z186" s="25">
        <v>0</v>
      </c>
      <c r="AA186" s="501"/>
      <c r="AB186" s="502"/>
      <c r="AC186" s="502" t="s">
        <v>69</v>
      </c>
      <c r="AD186" s="502"/>
      <c r="AE186" s="503"/>
    </row>
    <row r="187" ht="26" spans="1:31">
      <c r="A187" s="492"/>
      <c r="B187" s="218">
        <v>16</v>
      </c>
      <c r="C187" s="379" t="s">
        <v>328</v>
      </c>
      <c r="D187" s="218">
        <v>22251187</v>
      </c>
      <c r="E187" s="461" t="s">
        <v>292</v>
      </c>
      <c r="F187" s="25"/>
      <c r="G187" s="25"/>
      <c r="H187" s="25"/>
      <c r="I187" s="25"/>
      <c r="J187" s="25"/>
      <c r="K187" s="25"/>
      <c r="L187" s="25"/>
      <c r="M187" s="25"/>
      <c r="N187" s="25"/>
      <c r="O187" s="25"/>
      <c r="P187" s="25"/>
      <c r="Q187" s="25"/>
      <c r="R187" s="25"/>
      <c r="S187" s="25"/>
      <c r="T187" s="25"/>
      <c r="U187" s="25"/>
      <c r="V187" s="25"/>
      <c r="W187" s="25"/>
      <c r="X187" s="25">
        <v>0</v>
      </c>
      <c r="Y187" s="25">
        <v>0</v>
      </c>
      <c r="Z187" s="25">
        <v>0</v>
      </c>
      <c r="AA187" s="501"/>
      <c r="AB187" s="502"/>
      <c r="AC187" s="502" t="s">
        <v>69</v>
      </c>
      <c r="AD187" s="502"/>
      <c r="AE187" s="503"/>
    </row>
    <row r="188" ht="26" spans="1:31">
      <c r="A188" s="492"/>
      <c r="B188" s="218">
        <v>32</v>
      </c>
      <c r="C188" s="379" t="s">
        <v>329</v>
      </c>
      <c r="D188" s="218">
        <v>22251294</v>
      </c>
      <c r="E188" s="461" t="s">
        <v>292</v>
      </c>
      <c r="F188" s="25"/>
      <c r="G188" s="25"/>
      <c r="H188" s="25"/>
      <c r="I188" s="25"/>
      <c r="J188" s="25"/>
      <c r="K188" s="25"/>
      <c r="L188" s="25"/>
      <c r="M188" s="25"/>
      <c r="N188" s="25"/>
      <c r="O188" s="25"/>
      <c r="P188" s="25"/>
      <c r="Q188" s="25"/>
      <c r="R188" s="25"/>
      <c r="S188" s="25"/>
      <c r="T188" s="25"/>
      <c r="U188" s="25"/>
      <c r="V188" s="25"/>
      <c r="W188" s="25"/>
      <c r="X188" s="25">
        <v>0</v>
      </c>
      <c r="Y188" s="25">
        <v>0</v>
      </c>
      <c r="Z188" s="25">
        <v>0</v>
      </c>
      <c r="AA188" s="501"/>
      <c r="AB188" s="502"/>
      <c r="AC188" s="502" t="s">
        <v>69</v>
      </c>
      <c r="AD188" s="502"/>
      <c r="AE188" s="503"/>
    </row>
    <row r="189" ht="26" spans="1:31">
      <c r="A189" s="492"/>
      <c r="B189" s="218">
        <v>11</v>
      </c>
      <c r="C189" s="379" t="s">
        <v>330</v>
      </c>
      <c r="D189" s="218">
        <v>22251067</v>
      </c>
      <c r="E189" s="461" t="s">
        <v>292</v>
      </c>
      <c r="F189" s="25"/>
      <c r="G189" s="25"/>
      <c r="H189" s="25"/>
      <c r="I189" s="25"/>
      <c r="J189" s="25"/>
      <c r="K189" s="25"/>
      <c r="L189" s="25"/>
      <c r="M189" s="25"/>
      <c r="N189" s="25"/>
      <c r="O189" s="25"/>
      <c r="P189" s="25"/>
      <c r="Q189" s="25"/>
      <c r="R189" s="25"/>
      <c r="S189" s="25"/>
      <c r="T189" s="25"/>
      <c r="U189" s="25"/>
      <c r="V189" s="25"/>
      <c r="W189" s="25"/>
      <c r="X189" s="25">
        <v>0</v>
      </c>
      <c r="Y189" s="25">
        <v>0</v>
      </c>
      <c r="Z189" s="25">
        <v>0</v>
      </c>
      <c r="AA189" s="501"/>
      <c r="AB189" s="502"/>
      <c r="AC189" s="502" t="s">
        <v>69</v>
      </c>
      <c r="AD189" s="502"/>
      <c r="AE189" s="503"/>
    </row>
    <row r="190" ht="26" spans="1:31">
      <c r="A190" s="492"/>
      <c r="B190" s="218">
        <v>22</v>
      </c>
      <c r="C190" s="379" t="s">
        <v>331</v>
      </c>
      <c r="D190" s="218">
        <v>22251226</v>
      </c>
      <c r="E190" s="461" t="s">
        <v>292</v>
      </c>
      <c r="F190" s="25"/>
      <c r="G190" s="25"/>
      <c r="H190" s="25"/>
      <c r="I190" s="25"/>
      <c r="J190" s="25"/>
      <c r="K190" s="25"/>
      <c r="L190" s="25"/>
      <c r="M190" s="25"/>
      <c r="N190" s="25"/>
      <c r="O190" s="25"/>
      <c r="P190" s="25"/>
      <c r="Q190" s="25"/>
      <c r="R190" s="25"/>
      <c r="S190" s="25"/>
      <c r="T190" s="25"/>
      <c r="U190" s="25"/>
      <c r="V190" s="25"/>
      <c r="W190" s="25"/>
      <c r="X190" s="25">
        <v>0</v>
      </c>
      <c r="Y190" s="25">
        <v>0</v>
      </c>
      <c r="Z190" s="25">
        <v>0</v>
      </c>
      <c r="AA190" s="501"/>
      <c r="AB190" s="502"/>
      <c r="AC190" s="502" t="s">
        <v>69</v>
      </c>
      <c r="AD190" s="502"/>
      <c r="AE190" s="503"/>
    </row>
    <row r="191" ht="26" spans="1:31">
      <c r="A191" s="492"/>
      <c r="B191" s="218">
        <v>2</v>
      </c>
      <c r="C191" s="379" t="s">
        <v>332</v>
      </c>
      <c r="D191" s="218">
        <v>22251017</v>
      </c>
      <c r="E191" s="461" t="s">
        <v>292</v>
      </c>
      <c r="F191" s="25"/>
      <c r="G191" s="25"/>
      <c r="H191" s="25"/>
      <c r="I191" s="25"/>
      <c r="J191" s="25"/>
      <c r="K191" s="25"/>
      <c r="L191" s="25"/>
      <c r="M191" s="25"/>
      <c r="N191" s="25"/>
      <c r="O191" s="25"/>
      <c r="P191" s="25"/>
      <c r="Q191" s="25"/>
      <c r="R191" s="25"/>
      <c r="S191" s="25"/>
      <c r="T191" s="25"/>
      <c r="U191" s="25"/>
      <c r="V191" s="25"/>
      <c r="W191" s="25"/>
      <c r="X191" s="25">
        <v>0</v>
      </c>
      <c r="Y191" s="25">
        <v>0</v>
      </c>
      <c r="Z191" s="25">
        <v>0</v>
      </c>
      <c r="AA191" s="501"/>
      <c r="AB191" s="502"/>
      <c r="AC191" s="502" t="s">
        <v>69</v>
      </c>
      <c r="AD191" s="502"/>
      <c r="AE191" s="503"/>
    </row>
    <row r="192" ht="26" spans="1:31">
      <c r="A192" s="492"/>
      <c r="B192" s="218">
        <v>6</v>
      </c>
      <c r="C192" s="379" t="s">
        <v>333</v>
      </c>
      <c r="D192" s="218">
        <v>22251033</v>
      </c>
      <c r="E192" s="461" t="s">
        <v>292</v>
      </c>
      <c r="F192" s="25"/>
      <c r="G192" s="25"/>
      <c r="H192" s="25"/>
      <c r="I192" s="25"/>
      <c r="J192" s="25"/>
      <c r="K192" s="25"/>
      <c r="L192" s="25"/>
      <c r="M192" s="25"/>
      <c r="N192" s="25"/>
      <c r="O192" s="25"/>
      <c r="P192" s="25"/>
      <c r="Q192" s="25"/>
      <c r="R192" s="25"/>
      <c r="S192" s="25"/>
      <c r="T192" s="25"/>
      <c r="U192" s="25"/>
      <c r="V192" s="25"/>
      <c r="W192" s="25"/>
      <c r="X192" s="25">
        <v>0</v>
      </c>
      <c r="Y192" s="25">
        <v>0</v>
      </c>
      <c r="Z192" s="25">
        <v>0</v>
      </c>
      <c r="AA192" s="501"/>
      <c r="AB192" s="502"/>
      <c r="AC192" s="502" t="s">
        <v>69</v>
      </c>
      <c r="AD192" s="502"/>
      <c r="AE192" s="503"/>
    </row>
    <row r="193" ht="26" spans="1:31">
      <c r="A193" s="492"/>
      <c r="B193" s="218">
        <v>21</v>
      </c>
      <c r="C193" s="379" t="s">
        <v>334</v>
      </c>
      <c r="D193" s="218">
        <v>22251222</v>
      </c>
      <c r="E193" s="461" t="s">
        <v>292</v>
      </c>
      <c r="F193" s="25"/>
      <c r="G193" s="25"/>
      <c r="H193" s="25"/>
      <c r="I193" s="25"/>
      <c r="J193" s="25"/>
      <c r="K193" s="25"/>
      <c r="L193" s="25"/>
      <c r="M193" s="25"/>
      <c r="N193" s="25"/>
      <c r="O193" s="25"/>
      <c r="P193" s="25"/>
      <c r="Q193" s="25"/>
      <c r="R193" s="25"/>
      <c r="S193" s="25"/>
      <c r="T193" s="25"/>
      <c r="U193" s="25"/>
      <c r="V193" s="25"/>
      <c r="W193" s="25"/>
      <c r="X193" s="25">
        <v>0</v>
      </c>
      <c r="Y193" s="25">
        <v>0</v>
      </c>
      <c r="Z193" s="25">
        <v>0</v>
      </c>
      <c r="AA193" s="501"/>
      <c r="AB193" s="502"/>
      <c r="AC193" s="502" t="s">
        <v>69</v>
      </c>
      <c r="AD193" s="502"/>
      <c r="AE193" s="503"/>
    </row>
    <row r="194" ht="26" spans="1:31">
      <c r="A194" s="492"/>
      <c r="B194" s="218">
        <v>1</v>
      </c>
      <c r="C194" s="379" t="s">
        <v>335</v>
      </c>
      <c r="D194" s="218">
        <v>22251001</v>
      </c>
      <c r="E194" s="461" t="s">
        <v>292</v>
      </c>
      <c r="F194" s="25"/>
      <c r="G194" s="25"/>
      <c r="H194" s="25"/>
      <c r="I194" s="25"/>
      <c r="J194" s="25"/>
      <c r="K194" s="25"/>
      <c r="L194" s="25"/>
      <c r="M194" s="25"/>
      <c r="N194" s="25"/>
      <c r="O194" s="25"/>
      <c r="P194" s="25"/>
      <c r="Q194" s="25"/>
      <c r="R194" s="25"/>
      <c r="S194" s="25"/>
      <c r="T194" s="25"/>
      <c r="U194" s="25"/>
      <c r="V194" s="25"/>
      <c r="W194" s="25"/>
      <c r="X194" s="25">
        <v>0</v>
      </c>
      <c r="Y194" s="25">
        <v>0</v>
      </c>
      <c r="Z194" s="25">
        <v>0</v>
      </c>
      <c r="AA194" s="501"/>
      <c r="AB194" s="502"/>
      <c r="AC194" s="502" t="s">
        <v>69</v>
      </c>
      <c r="AD194" s="502"/>
      <c r="AE194" s="503"/>
    </row>
    <row r="195" ht="26" spans="1:31">
      <c r="A195" s="492"/>
      <c r="B195" s="218">
        <v>20</v>
      </c>
      <c r="C195" s="379" t="s">
        <v>336</v>
      </c>
      <c r="D195" s="218">
        <v>22251221</v>
      </c>
      <c r="E195" s="461" t="s">
        <v>292</v>
      </c>
      <c r="F195" s="25"/>
      <c r="G195" s="25"/>
      <c r="H195" s="25"/>
      <c r="I195" s="25"/>
      <c r="J195" s="25"/>
      <c r="K195" s="25"/>
      <c r="L195" s="25"/>
      <c r="M195" s="25"/>
      <c r="N195" s="25"/>
      <c r="O195" s="25"/>
      <c r="P195" s="25"/>
      <c r="Q195" s="25"/>
      <c r="R195" s="25"/>
      <c r="S195" s="25"/>
      <c r="T195" s="25"/>
      <c r="U195" s="25"/>
      <c r="V195" s="25"/>
      <c r="W195" s="25"/>
      <c r="X195" s="25">
        <v>0</v>
      </c>
      <c r="Y195" s="25">
        <v>0</v>
      </c>
      <c r="Z195" s="25">
        <v>0</v>
      </c>
      <c r="AA195" s="501"/>
      <c r="AB195" s="502"/>
      <c r="AC195" s="502" t="s">
        <v>69</v>
      </c>
      <c r="AD195" s="502"/>
      <c r="AE195" s="503"/>
    </row>
    <row r="196" ht="26" spans="1:31">
      <c r="A196" s="492"/>
      <c r="B196" s="218">
        <v>4</v>
      </c>
      <c r="C196" s="379" t="s">
        <v>337</v>
      </c>
      <c r="D196" s="218">
        <v>22251026</v>
      </c>
      <c r="E196" s="461" t="s">
        <v>292</v>
      </c>
      <c r="F196" s="25"/>
      <c r="G196" s="25"/>
      <c r="H196" s="25"/>
      <c r="I196" s="25"/>
      <c r="J196" s="25"/>
      <c r="K196" s="25"/>
      <c r="L196" s="25"/>
      <c r="M196" s="25"/>
      <c r="N196" s="25"/>
      <c r="O196" s="25"/>
      <c r="P196" s="25"/>
      <c r="Q196" s="25"/>
      <c r="R196" s="25"/>
      <c r="S196" s="25"/>
      <c r="T196" s="25"/>
      <c r="U196" s="25"/>
      <c r="V196" s="25"/>
      <c r="W196" s="25"/>
      <c r="X196" s="25">
        <v>0</v>
      </c>
      <c r="Y196" s="25">
        <v>0</v>
      </c>
      <c r="Z196" s="25">
        <v>0</v>
      </c>
      <c r="AA196" s="501"/>
      <c r="AB196" s="502"/>
      <c r="AC196" s="502" t="s">
        <v>69</v>
      </c>
      <c r="AD196" s="502"/>
      <c r="AE196" s="503"/>
    </row>
    <row r="197" ht="26" spans="1:31">
      <c r="A197" s="492"/>
      <c r="B197" s="218">
        <v>13</v>
      </c>
      <c r="C197" s="379" t="s">
        <v>338</v>
      </c>
      <c r="D197" s="218">
        <v>22251076</v>
      </c>
      <c r="E197" s="461" t="s">
        <v>292</v>
      </c>
      <c r="F197" s="25"/>
      <c r="G197" s="25"/>
      <c r="H197" s="25"/>
      <c r="I197" s="25"/>
      <c r="J197" s="25"/>
      <c r="K197" s="25"/>
      <c r="L197" s="25"/>
      <c r="M197" s="25"/>
      <c r="N197" s="25"/>
      <c r="O197" s="25"/>
      <c r="P197" s="25"/>
      <c r="Q197" s="25"/>
      <c r="R197" s="25"/>
      <c r="S197" s="25"/>
      <c r="T197" s="25"/>
      <c r="U197" s="25"/>
      <c r="V197" s="25"/>
      <c r="W197" s="25"/>
      <c r="X197" s="25">
        <v>0</v>
      </c>
      <c r="Y197" s="25">
        <v>0</v>
      </c>
      <c r="Z197" s="25">
        <v>0</v>
      </c>
      <c r="AA197" s="501"/>
      <c r="AB197" s="502"/>
      <c r="AC197" s="502" t="s">
        <v>69</v>
      </c>
      <c r="AD197" s="502"/>
      <c r="AE197" s="503"/>
    </row>
    <row r="198" ht="26" spans="1:31">
      <c r="A198" s="492"/>
      <c r="B198" s="218">
        <v>31</v>
      </c>
      <c r="C198" s="379" t="s">
        <v>339</v>
      </c>
      <c r="D198" s="218">
        <v>22251285</v>
      </c>
      <c r="E198" s="461" t="s">
        <v>292</v>
      </c>
      <c r="F198" s="25"/>
      <c r="G198" s="25"/>
      <c r="H198" s="25"/>
      <c r="I198" s="25"/>
      <c r="J198" s="25"/>
      <c r="K198" s="25"/>
      <c r="L198" s="25"/>
      <c r="M198" s="25"/>
      <c r="N198" s="25"/>
      <c r="O198" s="25"/>
      <c r="P198" s="25"/>
      <c r="Q198" s="25"/>
      <c r="R198" s="25"/>
      <c r="S198" s="25"/>
      <c r="T198" s="25"/>
      <c r="U198" s="25"/>
      <c r="V198" s="25"/>
      <c r="W198" s="25"/>
      <c r="X198" s="25">
        <v>0</v>
      </c>
      <c r="Y198" s="25">
        <v>0</v>
      </c>
      <c r="Z198" s="25">
        <v>0</v>
      </c>
      <c r="AA198" s="501"/>
      <c r="AB198" s="502"/>
      <c r="AC198" s="502" t="s">
        <v>69</v>
      </c>
      <c r="AD198" s="502"/>
      <c r="AE198" s="503"/>
    </row>
    <row r="199" ht="182" spans="1:31">
      <c r="A199" s="492"/>
      <c r="B199" s="218">
        <v>23</v>
      </c>
      <c r="C199" s="379" t="s">
        <v>340</v>
      </c>
      <c r="D199" s="218">
        <v>22251244</v>
      </c>
      <c r="E199" s="461" t="s">
        <v>292</v>
      </c>
      <c r="F199" s="25"/>
      <c r="G199" s="25"/>
      <c r="H199" s="25"/>
      <c r="I199" s="178" t="s">
        <v>341</v>
      </c>
      <c r="J199" s="25"/>
      <c r="K199" s="25"/>
      <c r="L199" s="25"/>
      <c r="M199" s="25"/>
      <c r="N199" s="178" t="s">
        <v>342</v>
      </c>
      <c r="O199" s="25"/>
      <c r="P199" s="25"/>
      <c r="Q199" s="25"/>
      <c r="R199" s="25"/>
      <c r="S199" s="25"/>
      <c r="T199" s="25"/>
      <c r="U199" s="25"/>
      <c r="V199" s="25"/>
      <c r="W199" s="25"/>
      <c r="X199" s="25">
        <v>13.1</v>
      </c>
      <c r="Y199" s="25">
        <v>0</v>
      </c>
      <c r="Z199" s="25">
        <v>0</v>
      </c>
      <c r="AA199" s="501"/>
      <c r="AB199" s="502"/>
      <c r="AC199" s="502" t="s">
        <v>69</v>
      </c>
      <c r="AD199" s="502"/>
      <c r="AE199" s="503"/>
    </row>
    <row r="200" ht="26" spans="1:31">
      <c r="A200" s="492"/>
      <c r="B200" s="218">
        <v>8</v>
      </c>
      <c r="C200" s="379" t="s">
        <v>343</v>
      </c>
      <c r="D200" s="218">
        <v>22251056</v>
      </c>
      <c r="E200" s="461" t="s">
        <v>292</v>
      </c>
      <c r="F200" s="25"/>
      <c r="G200" s="25"/>
      <c r="H200" s="25"/>
      <c r="I200" s="25"/>
      <c r="J200" s="25"/>
      <c r="K200" s="25"/>
      <c r="L200" s="25"/>
      <c r="M200" s="25"/>
      <c r="N200" s="25"/>
      <c r="O200" s="25"/>
      <c r="P200" s="25"/>
      <c r="Q200" s="25"/>
      <c r="R200" s="25"/>
      <c r="S200" s="25"/>
      <c r="T200" s="25"/>
      <c r="U200" s="25"/>
      <c r="V200" s="25"/>
      <c r="W200" s="25"/>
      <c r="X200" s="25">
        <v>0</v>
      </c>
      <c r="Y200" s="25">
        <v>0</v>
      </c>
      <c r="Z200" s="25">
        <v>0</v>
      </c>
      <c r="AA200" s="501"/>
      <c r="AB200" s="502"/>
      <c r="AC200" s="502" t="s">
        <v>69</v>
      </c>
      <c r="AD200" s="502"/>
      <c r="AE200" s="503"/>
    </row>
    <row r="201" ht="26" spans="1:31">
      <c r="A201" s="492"/>
      <c r="B201" s="218">
        <v>12</v>
      </c>
      <c r="C201" s="379" t="s">
        <v>344</v>
      </c>
      <c r="D201" s="218">
        <v>22251071</v>
      </c>
      <c r="E201" s="461" t="s">
        <v>292</v>
      </c>
      <c r="F201" s="25"/>
      <c r="G201" s="25"/>
      <c r="H201" s="25"/>
      <c r="I201" s="25"/>
      <c r="J201" s="25"/>
      <c r="K201" s="25"/>
      <c r="L201" s="25"/>
      <c r="M201" s="25"/>
      <c r="N201" s="25"/>
      <c r="O201" s="25"/>
      <c r="P201" s="25"/>
      <c r="Q201" s="25"/>
      <c r="R201" s="25"/>
      <c r="S201" s="25"/>
      <c r="T201" s="25"/>
      <c r="U201" s="25"/>
      <c r="V201" s="25"/>
      <c r="W201" s="25"/>
      <c r="X201" s="25">
        <v>0</v>
      </c>
      <c r="Y201" s="25">
        <v>0</v>
      </c>
      <c r="Z201" s="25">
        <v>0</v>
      </c>
      <c r="AA201" s="501"/>
      <c r="AB201" s="502"/>
      <c r="AC201" s="502" t="s">
        <v>69</v>
      </c>
      <c r="AD201" s="502"/>
      <c r="AE201" s="503"/>
    </row>
    <row r="202" ht="26" spans="1:31">
      <c r="A202" s="492"/>
      <c r="B202" s="218">
        <v>25</v>
      </c>
      <c r="C202" s="379" t="s">
        <v>345</v>
      </c>
      <c r="D202" s="218">
        <v>22251247</v>
      </c>
      <c r="E202" s="461" t="s">
        <v>292</v>
      </c>
      <c r="F202" s="25"/>
      <c r="G202" s="25"/>
      <c r="H202" s="25"/>
      <c r="I202" s="25"/>
      <c r="J202" s="25"/>
      <c r="K202" s="25"/>
      <c r="L202" s="25"/>
      <c r="M202" s="25"/>
      <c r="N202" s="25"/>
      <c r="O202" s="25"/>
      <c r="P202" s="25"/>
      <c r="Q202" s="25"/>
      <c r="R202" s="25"/>
      <c r="S202" s="25"/>
      <c r="T202" s="25"/>
      <c r="U202" s="25"/>
      <c r="V202" s="25"/>
      <c r="W202" s="25"/>
      <c r="X202" s="25">
        <v>0</v>
      </c>
      <c r="Y202" s="25">
        <v>0</v>
      </c>
      <c r="Z202" s="25">
        <v>0</v>
      </c>
      <c r="AA202" s="501"/>
      <c r="AB202" s="502"/>
      <c r="AC202" s="502" t="s">
        <v>69</v>
      </c>
      <c r="AD202" s="502"/>
      <c r="AE202" s="503"/>
    </row>
    <row r="203" ht="26" spans="1:31">
      <c r="A203" s="283"/>
      <c r="B203" s="218">
        <v>33</v>
      </c>
      <c r="C203" s="379" t="s">
        <v>346</v>
      </c>
      <c r="D203" s="218">
        <v>22251316</v>
      </c>
      <c r="E203" s="461" t="s">
        <v>292</v>
      </c>
      <c r="F203" s="25"/>
      <c r="G203" s="25"/>
      <c r="H203" s="25"/>
      <c r="I203" s="25"/>
      <c r="J203" s="25"/>
      <c r="K203" s="25"/>
      <c r="L203" s="25"/>
      <c r="M203" s="25"/>
      <c r="N203" s="25"/>
      <c r="O203" s="25"/>
      <c r="P203" s="25"/>
      <c r="Q203" s="25"/>
      <c r="R203" s="25"/>
      <c r="S203" s="25"/>
      <c r="T203" s="25"/>
      <c r="U203" s="25"/>
      <c r="V203" s="25"/>
      <c r="W203" s="25"/>
      <c r="X203" s="25">
        <v>0</v>
      </c>
      <c r="Y203" s="25">
        <v>0</v>
      </c>
      <c r="Z203" s="25">
        <v>0</v>
      </c>
      <c r="AA203" s="514"/>
      <c r="AB203" s="515"/>
      <c r="AC203" s="502" t="s">
        <v>69</v>
      </c>
      <c r="AD203" s="515"/>
      <c r="AE203" s="516"/>
    </row>
    <row r="204" ht="26" spans="1:31">
      <c r="A204" s="25" t="s">
        <v>347</v>
      </c>
      <c r="B204" s="504">
        <v>1</v>
      </c>
      <c r="C204" s="504" t="s">
        <v>348</v>
      </c>
      <c r="D204" s="504">
        <v>22251282</v>
      </c>
      <c r="E204" s="504" t="s">
        <v>349</v>
      </c>
      <c r="F204" s="504">
        <v>0</v>
      </c>
      <c r="G204" s="504">
        <v>20</v>
      </c>
      <c r="H204" s="504"/>
      <c r="I204" s="504"/>
      <c r="J204" s="504"/>
      <c r="K204" s="504"/>
      <c r="L204" s="504"/>
      <c r="M204" s="509"/>
      <c r="N204" s="371"/>
      <c r="O204" s="371"/>
      <c r="P204" s="371"/>
      <c r="Q204" s="371"/>
      <c r="R204" s="371"/>
      <c r="S204" s="371"/>
      <c r="T204" s="371"/>
      <c r="U204" s="371"/>
      <c r="V204" s="371"/>
      <c r="W204" s="509" t="s">
        <v>40</v>
      </c>
      <c r="X204" s="512">
        <f t="shared" ref="X204:X242" si="6">SUM(F204:P204)</f>
        <v>20</v>
      </c>
      <c r="Y204" s="512">
        <f t="shared" ref="Y204:Y267" si="7">SUM(Q204:V204)</f>
        <v>0</v>
      </c>
      <c r="Z204" s="517">
        <f t="shared" ref="Z204:Z242" si="8">X204+Y204*80/280</f>
        <v>20</v>
      </c>
      <c r="AA204" s="371" t="s">
        <v>99</v>
      </c>
      <c r="AB204" s="371"/>
      <c r="AC204" s="371" t="s">
        <v>40</v>
      </c>
      <c r="AD204" s="371" t="s">
        <v>99</v>
      </c>
      <c r="AE204" s="371"/>
    </row>
    <row r="205" ht="26" spans="1:31">
      <c r="A205" s="25"/>
      <c r="B205" s="504">
        <v>2</v>
      </c>
      <c r="C205" s="504" t="s">
        <v>350</v>
      </c>
      <c r="D205" s="504">
        <v>22251201</v>
      </c>
      <c r="E205" s="504" t="s">
        <v>349</v>
      </c>
      <c r="F205" s="504">
        <v>0</v>
      </c>
      <c r="G205" s="504"/>
      <c r="H205" s="504"/>
      <c r="I205" s="504"/>
      <c r="J205" s="504"/>
      <c r="K205" s="504">
        <v>5</v>
      </c>
      <c r="L205" s="504"/>
      <c r="M205" s="504" t="s">
        <v>54</v>
      </c>
      <c r="N205" s="371">
        <v>0.9</v>
      </c>
      <c r="O205" s="371"/>
      <c r="P205" s="371"/>
      <c r="Q205" s="371"/>
      <c r="R205" s="371"/>
      <c r="S205" s="371">
        <v>10</v>
      </c>
      <c r="T205" s="371"/>
      <c r="U205" s="371"/>
      <c r="V205" s="371"/>
      <c r="W205" s="509" t="s">
        <v>40</v>
      </c>
      <c r="X205" s="512">
        <f t="shared" si="6"/>
        <v>5.9</v>
      </c>
      <c r="Y205" s="512">
        <f t="shared" si="7"/>
        <v>10</v>
      </c>
      <c r="Z205" s="517">
        <f t="shared" si="8"/>
        <v>8.75714285714286</v>
      </c>
      <c r="AA205" s="371" t="s">
        <v>99</v>
      </c>
      <c r="AB205" s="371" t="s">
        <v>99</v>
      </c>
      <c r="AC205" s="371" t="s">
        <v>40</v>
      </c>
      <c r="AD205" s="371" t="s">
        <v>99</v>
      </c>
      <c r="AE205" s="371" t="s">
        <v>99</v>
      </c>
    </row>
    <row r="206" ht="26" spans="1:31">
      <c r="A206" s="25"/>
      <c r="B206" s="504">
        <v>3</v>
      </c>
      <c r="C206" s="504" t="s">
        <v>351</v>
      </c>
      <c r="D206" s="504">
        <v>22251228</v>
      </c>
      <c r="E206" s="504" t="s">
        <v>349</v>
      </c>
      <c r="F206" s="504">
        <v>0</v>
      </c>
      <c r="G206" s="504"/>
      <c r="H206" s="504"/>
      <c r="I206" s="504"/>
      <c r="J206" s="504"/>
      <c r="K206" s="504"/>
      <c r="L206" s="504">
        <v>3</v>
      </c>
      <c r="M206" s="504"/>
      <c r="N206" s="371"/>
      <c r="O206" s="371"/>
      <c r="P206" s="371"/>
      <c r="Q206" s="371"/>
      <c r="R206" s="371"/>
      <c r="S206" s="371">
        <v>10</v>
      </c>
      <c r="T206" s="371"/>
      <c r="U206" s="371"/>
      <c r="V206" s="371"/>
      <c r="W206" s="509" t="s">
        <v>40</v>
      </c>
      <c r="X206" s="512">
        <f t="shared" si="6"/>
        <v>3</v>
      </c>
      <c r="Y206" s="512">
        <f t="shared" si="7"/>
        <v>10</v>
      </c>
      <c r="Z206" s="517">
        <f t="shared" si="8"/>
        <v>5.85714285714286</v>
      </c>
      <c r="AA206" s="371" t="s">
        <v>99</v>
      </c>
      <c r="AB206" s="371" t="s">
        <v>99</v>
      </c>
      <c r="AC206" s="371" t="s">
        <v>40</v>
      </c>
      <c r="AD206" s="371" t="s">
        <v>99</v>
      </c>
      <c r="AE206" s="371" t="s">
        <v>99</v>
      </c>
    </row>
    <row r="207" ht="26" spans="1:31">
      <c r="A207" s="25"/>
      <c r="B207" s="504">
        <v>4</v>
      </c>
      <c r="C207" s="504" t="s">
        <v>352</v>
      </c>
      <c r="D207" s="504">
        <v>22251038</v>
      </c>
      <c r="E207" s="504" t="s">
        <v>349</v>
      </c>
      <c r="F207" s="504">
        <v>0</v>
      </c>
      <c r="G207" s="504"/>
      <c r="H207" s="504"/>
      <c r="I207" s="504"/>
      <c r="J207" s="504"/>
      <c r="K207" s="504"/>
      <c r="L207" s="504">
        <v>1.2</v>
      </c>
      <c r="M207" s="504"/>
      <c r="N207" s="371"/>
      <c r="O207" s="371"/>
      <c r="P207" s="371"/>
      <c r="Q207" s="371"/>
      <c r="R207" s="371"/>
      <c r="S207" s="371">
        <v>10</v>
      </c>
      <c r="T207" s="371"/>
      <c r="U207" s="371"/>
      <c r="V207" s="371"/>
      <c r="W207" s="509" t="s">
        <v>40</v>
      </c>
      <c r="X207" s="512">
        <f t="shared" si="6"/>
        <v>1.2</v>
      </c>
      <c r="Y207" s="512">
        <f t="shared" si="7"/>
        <v>10</v>
      </c>
      <c r="Z207" s="517">
        <f t="shared" si="8"/>
        <v>4.05714285714286</v>
      </c>
      <c r="AA207" s="371" t="s">
        <v>99</v>
      </c>
      <c r="AB207" s="371" t="s">
        <v>99</v>
      </c>
      <c r="AC207" s="371" t="s">
        <v>40</v>
      </c>
      <c r="AD207" s="371" t="s">
        <v>99</v>
      </c>
      <c r="AE207" s="371" t="s">
        <v>99</v>
      </c>
    </row>
    <row r="208" ht="26" spans="1:31">
      <c r="A208" s="25"/>
      <c r="B208" s="504">
        <v>5</v>
      </c>
      <c r="C208" s="504" t="s">
        <v>353</v>
      </c>
      <c r="D208" s="504">
        <v>22251236</v>
      </c>
      <c r="E208" s="504" t="s">
        <v>349</v>
      </c>
      <c r="F208" s="504">
        <v>0</v>
      </c>
      <c r="G208" s="504"/>
      <c r="H208" s="504"/>
      <c r="I208" s="504"/>
      <c r="J208" s="504"/>
      <c r="K208" s="504"/>
      <c r="L208" s="504"/>
      <c r="M208" s="504"/>
      <c r="N208" s="371"/>
      <c r="O208" s="371"/>
      <c r="P208" s="371"/>
      <c r="Q208" s="371">
        <v>3.75</v>
      </c>
      <c r="R208" s="371"/>
      <c r="S208" s="371">
        <v>10</v>
      </c>
      <c r="T208" s="371"/>
      <c r="U208" s="371"/>
      <c r="V208" s="371"/>
      <c r="W208" s="509" t="s">
        <v>40</v>
      </c>
      <c r="X208" s="512">
        <f t="shared" si="6"/>
        <v>0</v>
      </c>
      <c r="Y208" s="512">
        <f t="shared" si="7"/>
        <v>13.75</v>
      </c>
      <c r="Z208" s="517">
        <f t="shared" si="8"/>
        <v>3.92857142857143</v>
      </c>
      <c r="AA208" s="371"/>
      <c r="AB208" s="371" t="s">
        <v>99</v>
      </c>
      <c r="AC208" s="371" t="s">
        <v>40</v>
      </c>
      <c r="AD208" s="371" t="s">
        <v>99</v>
      </c>
      <c r="AE208" s="371"/>
    </row>
    <row r="209" ht="26" spans="1:31">
      <c r="A209" s="25"/>
      <c r="B209" s="504">
        <v>6</v>
      </c>
      <c r="C209" s="504" t="s">
        <v>354</v>
      </c>
      <c r="D209" s="504">
        <v>22251139</v>
      </c>
      <c r="E209" s="504" t="s">
        <v>349</v>
      </c>
      <c r="F209" s="504">
        <v>0</v>
      </c>
      <c r="G209" s="504"/>
      <c r="H209" s="504"/>
      <c r="I209" s="504"/>
      <c r="J209" s="504"/>
      <c r="K209" s="504"/>
      <c r="L209" s="504"/>
      <c r="M209" s="504"/>
      <c r="N209" s="371"/>
      <c r="O209" s="371"/>
      <c r="P209" s="371"/>
      <c r="Q209" s="371"/>
      <c r="R209" s="371"/>
      <c r="S209" s="371">
        <v>10</v>
      </c>
      <c r="T209" s="371" t="s">
        <v>54</v>
      </c>
      <c r="U209" s="371"/>
      <c r="V209" s="371">
        <v>3</v>
      </c>
      <c r="W209" s="509" t="s">
        <v>40</v>
      </c>
      <c r="X209" s="512">
        <f t="shared" si="6"/>
        <v>0</v>
      </c>
      <c r="Y209" s="512">
        <f t="shared" si="7"/>
        <v>13</v>
      </c>
      <c r="Z209" s="517">
        <f t="shared" si="8"/>
        <v>3.71428571428571</v>
      </c>
      <c r="AA209" s="371"/>
      <c r="AB209" s="371" t="s">
        <v>99</v>
      </c>
      <c r="AC209" s="371" t="s">
        <v>40</v>
      </c>
      <c r="AD209" s="371" t="s">
        <v>99</v>
      </c>
      <c r="AE209" s="371"/>
    </row>
    <row r="210" ht="26" spans="1:31">
      <c r="A210" s="25"/>
      <c r="B210" s="504">
        <v>7</v>
      </c>
      <c r="C210" s="504" t="s">
        <v>355</v>
      </c>
      <c r="D210" s="504">
        <v>22251042</v>
      </c>
      <c r="E210" s="504" t="s">
        <v>349</v>
      </c>
      <c r="F210" s="504">
        <v>0</v>
      </c>
      <c r="G210" s="504"/>
      <c r="H210" s="504"/>
      <c r="I210" s="504"/>
      <c r="J210" s="504"/>
      <c r="K210" s="504"/>
      <c r="L210" s="504"/>
      <c r="M210" s="504"/>
      <c r="N210" s="371"/>
      <c r="O210" s="371"/>
      <c r="P210" s="371"/>
      <c r="Q210" s="371"/>
      <c r="R210" s="371"/>
      <c r="S210" s="371">
        <v>10</v>
      </c>
      <c r="T210" s="371" t="s">
        <v>54</v>
      </c>
      <c r="U210" s="371"/>
      <c r="V210" s="371">
        <v>2</v>
      </c>
      <c r="W210" s="509" t="s">
        <v>40</v>
      </c>
      <c r="X210" s="512">
        <f t="shared" si="6"/>
        <v>0</v>
      </c>
      <c r="Y210" s="512">
        <f t="shared" si="7"/>
        <v>12</v>
      </c>
      <c r="Z210" s="517">
        <f t="shared" si="8"/>
        <v>3.42857142857143</v>
      </c>
      <c r="AA210" s="371"/>
      <c r="AB210" s="371" t="s">
        <v>99</v>
      </c>
      <c r="AC210" s="371" t="s">
        <v>40</v>
      </c>
      <c r="AD210" s="371" t="s">
        <v>99</v>
      </c>
      <c r="AE210" s="371"/>
    </row>
    <row r="211" ht="26" spans="1:31">
      <c r="A211" s="25"/>
      <c r="B211" s="504">
        <v>8</v>
      </c>
      <c r="C211" s="504" t="s">
        <v>356</v>
      </c>
      <c r="D211" s="504">
        <v>22251158</v>
      </c>
      <c r="E211" s="504" t="s">
        <v>349</v>
      </c>
      <c r="F211" s="504">
        <v>0</v>
      </c>
      <c r="G211" s="504"/>
      <c r="H211" s="504"/>
      <c r="I211" s="504"/>
      <c r="J211" s="504"/>
      <c r="K211" s="504"/>
      <c r="L211" s="504"/>
      <c r="M211" s="504"/>
      <c r="N211" s="371">
        <v>3</v>
      </c>
      <c r="O211" s="371"/>
      <c r="P211" s="371"/>
      <c r="Q211" s="371"/>
      <c r="R211" s="371"/>
      <c r="S211" s="371"/>
      <c r="T211" s="371"/>
      <c r="U211" s="371"/>
      <c r="V211" s="371"/>
      <c r="W211" s="509" t="s">
        <v>40</v>
      </c>
      <c r="X211" s="512">
        <f t="shared" si="6"/>
        <v>3</v>
      </c>
      <c r="Y211" s="512">
        <f t="shared" si="7"/>
        <v>0</v>
      </c>
      <c r="Z211" s="517">
        <f t="shared" si="8"/>
        <v>3</v>
      </c>
      <c r="AA211" s="371" t="s">
        <v>99</v>
      </c>
      <c r="AB211" s="371"/>
      <c r="AC211" s="371" t="s">
        <v>40</v>
      </c>
      <c r="AD211" s="371" t="s">
        <v>99</v>
      </c>
      <c r="AE211" s="371"/>
    </row>
    <row r="212" ht="26" spans="1:31">
      <c r="A212" s="25"/>
      <c r="B212" s="504">
        <v>9</v>
      </c>
      <c r="C212" s="504" t="s">
        <v>357</v>
      </c>
      <c r="D212" s="504">
        <v>22251234</v>
      </c>
      <c r="E212" s="504" t="s">
        <v>349</v>
      </c>
      <c r="F212" s="504">
        <v>0</v>
      </c>
      <c r="G212" s="504"/>
      <c r="H212" s="504"/>
      <c r="I212" s="504"/>
      <c r="J212" s="504"/>
      <c r="K212" s="504"/>
      <c r="L212" s="504"/>
      <c r="M212" s="504"/>
      <c r="N212" s="371">
        <v>3</v>
      </c>
      <c r="O212" s="371"/>
      <c r="P212" s="371"/>
      <c r="Q212" s="371"/>
      <c r="R212" s="371"/>
      <c r="S212" s="371"/>
      <c r="T212" s="371"/>
      <c r="U212" s="371"/>
      <c r="V212" s="371"/>
      <c r="W212" s="509" t="s">
        <v>40</v>
      </c>
      <c r="X212" s="512">
        <f t="shared" si="6"/>
        <v>3</v>
      </c>
      <c r="Y212" s="512">
        <f t="shared" si="7"/>
        <v>0</v>
      </c>
      <c r="Z212" s="517">
        <f t="shared" si="8"/>
        <v>3</v>
      </c>
      <c r="AA212" s="371" t="s">
        <v>99</v>
      </c>
      <c r="AB212" s="371"/>
      <c r="AC212" s="371" t="s">
        <v>40</v>
      </c>
      <c r="AD212" s="371" t="s">
        <v>99</v>
      </c>
      <c r="AE212" s="371"/>
    </row>
    <row r="213" ht="26" spans="1:31">
      <c r="A213" s="25"/>
      <c r="B213" s="504">
        <v>10</v>
      </c>
      <c r="C213" s="504" t="s">
        <v>358</v>
      </c>
      <c r="D213" s="504">
        <v>22251044</v>
      </c>
      <c r="E213" s="504" t="s">
        <v>349</v>
      </c>
      <c r="F213" s="504">
        <v>0</v>
      </c>
      <c r="G213" s="504"/>
      <c r="H213" s="504"/>
      <c r="I213" s="504"/>
      <c r="J213" s="504"/>
      <c r="K213" s="504"/>
      <c r="L213" s="504"/>
      <c r="M213" s="504"/>
      <c r="N213" s="371">
        <v>3</v>
      </c>
      <c r="O213" s="371"/>
      <c r="P213" s="371"/>
      <c r="Q213" s="371"/>
      <c r="R213" s="371"/>
      <c r="S213" s="371"/>
      <c r="T213" s="371"/>
      <c r="U213" s="371"/>
      <c r="V213" s="513"/>
      <c r="W213" s="509" t="s">
        <v>40</v>
      </c>
      <c r="X213" s="512">
        <f t="shared" si="6"/>
        <v>3</v>
      </c>
      <c r="Y213" s="512">
        <f t="shared" si="7"/>
        <v>0</v>
      </c>
      <c r="Z213" s="517">
        <f t="shared" si="8"/>
        <v>3</v>
      </c>
      <c r="AA213" s="371" t="s">
        <v>99</v>
      </c>
      <c r="AB213" s="371"/>
      <c r="AC213" s="371" t="s">
        <v>40</v>
      </c>
      <c r="AD213" s="371" t="s">
        <v>99</v>
      </c>
      <c r="AE213" s="371"/>
    </row>
    <row r="214" ht="26" spans="1:31">
      <c r="A214" s="25"/>
      <c r="B214" s="504">
        <v>11</v>
      </c>
      <c r="C214" s="504" t="s">
        <v>359</v>
      </c>
      <c r="D214" s="504">
        <v>22251142</v>
      </c>
      <c r="E214" s="504" t="s">
        <v>349</v>
      </c>
      <c r="F214" s="504">
        <v>0</v>
      </c>
      <c r="G214" s="504"/>
      <c r="H214" s="504"/>
      <c r="I214" s="504"/>
      <c r="J214" s="504"/>
      <c r="K214" s="504"/>
      <c r="L214" s="504"/>
      <c r="M214" s="504"/>
      <c r="N214" s="371"/>
      <c r="O214" s="371"/>
      <c r="P214" s="371"/>
      <c r="Q214" s="371"/>
      <c r="R214" s="371"/>
      <c r="S214" s="371">
        <v>10</v>
      </c>
      <c r="T214" s="371"/>
      <c r="U214" s="371"/>
      <c r="V214" s="371"/>
      <c r="W214" s="509" t="s">
        <v>40</v>
      </c>
      <c r="X214" s="512">
        <f t="shared" si="6"/>
        <v>0</v>
      </c>
      <c r="Y214" s="512">
        <f t="shared" si="7"/>
        <v>10</v>
      </c>
      <c r="Z214" s="517">
        <f t="shared" si="8"/>
        <v>2.85714285714286</v>
      </c>
      <c r="AA214" s="371"/>
      <c r="AB214" s="371" t="s">
        <v>99</v>
      </c>
      <c r="AC214" s="371" t="s">
        <v>40</v>
      </c>
      <c r="AD214" s="371" t="s">
        <v>99</v>
      </c>
      <c r="AE214" s="371"/>
    </row>
    <row r="215" ht="26" spans="1:31">
      <c r="A215" s="25"/>
      <c r="B215" s="504">
        <v>12</v>
      </c>
      <c r="C215" s="504" t="s">
        <v>360</v>
      </c>
      <c r="D215" s="504">
        <v>22251048</v>
      </c>
      <c r="E215" s="504" t="s">
        <v>349</v>
      </c>
      <c r="F215" s="504">
        <v>0</v>
      </c>
      <c r="G215" s="504"/>
      <c r="H215" s="504"/>
      <c r="I215" s="504"/>
      <c r="J215" s="504"/>
      <c r="K215" s="504"/>
      <c r="L215" s="504"/>
      <c r="M215" s="504"/>
      <c r="N215" s="371"/>
      <c r="O215" s="371"/>
      <c r="P215" s="371"/>
      <c r="Q215" s="371"/>
      <c r="R215" s="371"/>
      <c r="S215" s="371">
        <v>10</v>
      </c>
      <c r="T215" s="371"/>
      <c r="U215" s="371"/>
      <c r="V215" s="371"/>
      <c r="W215" s="509" t="s">
        <v>40</v>
      </c>
      <c r="X215" s="512">
        <f t="shared" si="6"/>
        <v>0</v>
      </c>
      <c r="Y215" s="512">
        <f t="shared" si="7"/>
        <v>10</v>
      </c>
      <c r="Z215" s="517">
        <f t="shared" si="8"/>
        <v>2.85714285714286</v>
      </c>
      <c r="AA215" s="371"/>
      <c r="AB215" s="371" t="s">
        <v>99</v>
      </c>
      <c r="AC215" s="371" t="s">
        <v>40</v>
      </c>
      <c r="AD215" s="371" t="s">
        <v>99</v>
      </c>
      <c r="AE215" s="371"/>
    </row>
    <row r="216" ht="26" spans="1:31">
      <c r="A216" s="25"/>
      <c r="B216" s="504">
        <v>13</v>
      </c>
      <c r="C216" s="504" t="s">
        <v>361</v>
      </c>
      <c r="D216" s="504">
        <v>22251092</v>
      </c>
      <c r="E216" s="504" t="s">
        <v>349</v>
      </c>
      <c r="F216" s="504">
        <v>0</v>
      </c>
      <c r="G216" s="504"/>
      <c r="H216" s="504"/>
      <c r="I216" s="504"/>
      <c r="J216" s="504"/>
      <c r="K216" s="504"/>
      <c r="L216" s="504"/>
      <c r="M216" s="504"/>
      <c r="N216" s="371">
        <v>1.5</v>
      </c>
      <c r="O216" s="371"/>
      <c r="P216" s="371"/>
      <c r="Q216" s="371"/>
      <c r="R216" s="371"/>
      <c r="S216" s="371"/>
      <c r="T216" s="371"/>
      <c r="U216" s="371"/>
      <c r="V216" s="513"/>
      <c r="W216" s="509" t="s">
        <v>40</v>
      </c>
      <c r="X216" s="512">
        <f t="shared" si="6"/>
        <v>1.5</v>
      </c>
      <c r="Y216" s="512">
        <f t="shared" si="7"/>
        <v>0</v>
      </c>
      <c r="Z216" s="517">
        <f t="shared" si="8"/>
        <v>1.5</v>
      </c>
      <c r="AA216" s="371" t="s">
        <v>99</v>
      </c>
      <c r="AB216" s="371"/>
      <c r="AC216" s="371" t="s">
        <v>40</v>
      </c>
      <c r="AD216" s="371" t="s">
        <v>99</v>
      </c>
      <c r="AE216" s="371"/>
    </row>
    <row r="217" ht="26" spans="1:31">
      <c r="A217" s="25"/>
      <c r="B217" s="504">
        <v>14</v>
      </c>
      <c r="C217" s="504" t="s">
        <v>362</v>
      </c>
      <c r="D217" s="504">
        <v>22251134</v>
      </c>
      <c r="E217" s="504" t="s">
        <v>349</v>
      </c>
      <c r="F217" s="504">
        <v>0</v>
      </c>
      <c r="G217" s="504"/>
      <c r="H217" s="504"/>
      <c r="I217" s="504"/>
      <c r="J217" s="504"/>
      <c r="K217" s="504"/>
      <c r="L217" s="504"/>
      <c r="M217" s="371"/>
      <c r="N217" s="371"/>
      <c r="O217" s="371"/>
      <c r="P217" s="371"/>
      <c r="Q217" s="371"/>
      <c r="R217" s="371"/>
      <c r="S217" s="371"/>
      <c r="T217" s="371"/>
      <c r="U217" s="371"/>
      <c r="V217" s="371">
        <v>5</v>
      </c>
      <c r="W217" s="509" t="s">
        <v>40</v>
      </c>
      <c r="X217" s="512">
        <f t="shared" si="6"/>
        <v>0</v>
      </c>
      <c r="Y217" s="512">
        <f t="shared" si="7"/>
        <v>5</v>
      </c>
      <c r="Z217" s="517">
        <f t="shared" si="8"/>
        <v>1.42857142857143</v>
      </c>
      <c r="AA217" s="371"/>
      <c r="AB217" s="371" t="s">
        <v>99</v>
      </c>
      <c r="AC217" s="371" t="s">
        <v>40</v>
      </c>
      <c r="AD217" s="371" t="s">
        <v>99</v>
      </c>
      <c r="AE217" s="371"/>
    </row>
    <row r="218" ht="26" spans="1:31">
      <c r="A218" s="25"/>
      <c r="B218" s="504">
        <v>15</v>
      </c>
      <c r="C218" s="504" t="s">
        <v>363</v>
      </c>
      <c r="D218" s="504">
        <v>22251010</v>
      </c>
      <c r="E218" s="504" t="s">
        <v>349</v>
      </c>
      <c r="F218" s="504">
        <v>0</v>
      </c>
      <c r="G218" s="504"/>
      <c r="H218" s="504"/>
      <c r="I218" s="504"/>
      <c r="J218" s="504"/>
      <c r="K218" s="504"/>
      <c r="L218" s="504"/>
      <c r="M218" s="504"/>
      <c r="N218" s="371"/>
      <c r="O218" s="371"/>
      <c r="P218" s="371"/>
      <c r="Q218" s="371"/>
      <c r="R218" s="371"/>
      <c r="S218" s="371"/>
      <c r="T218" s="371"/>
      <c r="U218" s="371"/>
      <c r="V218" s="371">
        <v>3</v>
      </c>
      <c r="W218" s="509" t="s">
        <v>40</v>
      </c>
      <c r="X218" s="512">
        <f t="shared" si="6"/>
        <v>0</v>
      </c>
      <c r="Y218" s="512">
        <f t="shared" si="7"/>
        <v>3</v>
      </c>
      <c r="Z218" s="517">
        <f t="shared" si="8"/>
        <v>0.857142857142857</v>
      </c>
      <c r="AA218" s="371"/>
      <c r="AB218" s="371" t="s">
        <v>99</v>
      </c>
      <c r="AC218" s="371" t="s">
        <v>40</v>
      </c>
      <c r="AD218" s="371" t="s">
        <v>99</v>
      </c>
      <c r="AE218" s="371"/>
    </row>
    <row r="219" ht="26" spans="1:31">
      <c r="A219" s="25"/>
      <c r="B219" s="504">
        <v>16</v>
      </c>
      <c r="C219" s="504" t="s">
        <v>364</v>
      </c>
      <c r="D219" s="504">
        <v>22251302</v>
      </c>
      <c r="E219" s="504" t="s">
        <v>349</v>
      </c>
      <c r="F219" s="504">
        <v>0</v>
      </c>
      <c r="G219" s="504"/>
      <c r="H219" s="504"/>
      <c r="I219" s="504"/>
      <c r="J219" s="504"/>
      <c r="K219" s="504"/>
      <c r="L219" s="504"/>
      <c r="M219" s="504"/>
      <c r="N219" s="371"/>
      <c r="O219" s="371"/>
      <c r="P219" s="371"/>
      <c r="Q219" s="371"/>
      <c r="R219" s="371"/>
      <c r="S219" s="371"/>
      <c r="T219" s="371"/>
      <c r="U219" s="371"/>
      <c r="V219" s="371">
        <v>2</v>
      </c>
      <c r="W219" s="509" t="s">
        <v>40</v>
      </c>
      <c r="X219" s="512">
        <f t="shared" si="6"/>
        <v>0</v>
      </c>
      <c r="Y219" s="512">
        <f t="shared" si="7"/>
        <v>2</v>
      </c>
      <c r="Z219" s="517">
        <f t="shared" si="8"/>
        <v>0.571428571428571</v>
      </c>
      <c r="AA219" s="371"/>
      <c r="AB219" s="371" t="s">
        <v>99</v>
      </c>
      <c r="AC219" s="371" t="s">
        <v>40</v>
      </c>
      <c r="AD219" s="371" t="s">
        <v>99</v>
      </c>
      <c r="AE219" s="371"/>
    </row>
    <row r="220" ht="26" spans="1:31">
      <c r="A220" s="25"/>
      <c r="B220" s="504">
        <v>17</v>
      </c>
      <c r="C220" s="504" t="s">
        <v>365</v>
      </c>
      <c r="D220" s="504">
        <v>22251163</v>
      </c>
      <c r="E220" s="504" t="s">
        <v>349</v>
      </c>
      <c r="F220" s="504">
        <v>0</v>
      </c>
      <c r="G220" s="504"/>
      <c r="H220" s="504"/>
      <c r="I220" s="504"/>
      <c r="J220" s="504"/>
      <c r="K220" s="504"/>
      <c r="L220" s="504"/>
      <c r="M220" s="504"/>
      <c r="N220" s="371"/>
      <c r="O220" s="371"/>
      <c r="P220" s="371"/>
      <c r="Q220" s="371"/>
      <c r="R220" s="371"/>
      <c r="S220" s="371"/>
      <c r="T220" s="371"/>
      <c r="U220" s="371"/>
      <c r="V220" s="371"/>
      <c r="W220" s="509" t="s">
        <v>69</v>
      </c>
      <c r="X220" s="512">
        <f t="shared" si="6"/>
        <v>0</v>
      </c>
      <c r="Y220" s="512">
        <f t="shared" si="7"/>
        <v>0</v>
      </c>
      <c r="Z220" s="517">
        <f t="shared" si="8"/>
        <v>0</v>
      </c>
      <c r="AA220" s="371"/>
      <c r="AB220" s="371"/>
      <c r="AC220" s="371" t="s">
        <v>69</v>
      </c>
      <c r="AD220" s="371"/>
      <c r="AE220" s="371"/>
    </row>
    <row r="221" ht="26" spans="1:31">
      <c r="A221" s="25"/>
      <c r="B221" s="504">
        <v>18</v>
      </c>
      <c r="C221" s="504" t="s">
        <v>366</v>
      </c>
      <c r="D221" s="504">
        <v>22251337</v>
      </c>
      <c r="E221" s="504" t="s">
        <v>349</v>
      </c>
      <c r="F221" s="504">
        <v>0</v>
      </c>
      <c r="G221" s="504"/>
      <c r="H221" s="504"/>
      <c r="I221" s="504"/>
      <c r="J221" s="504"/>
      <c r="K221" s="504"/>
      <c r="L221" s="504"/>
      <c r="M221" s="504"/>
      <c r="N221" s="371"/>
      <c r="O221" s="371"/>
      <c r="P221" s="371"/>
      <c r="Q221" s="371"/>
      <c r="R221" s="371"/>
      <c r="S221" s="371"/>
      <c r="T221" s="371"/>
      <c r="U221" s="371"/>
      <c r="V221" s="371"/>
      <c r="W221" s="509" t="s">
        <v>69</v>
      </c>
      <c r="X221" s="512">
        <f t="shared" si="6"/>
        <v>0</v>
      </c>
      <c r="Y221" s="512">
        <f t="shared" si="7"/>
        <v>0</v>
      </c>
      <c r="Z221" s="517">
        <f t="shared" si="8"/>
        <v>0</v>
      </c>
      <c r="AA221" s="371"/>
      <c r="AB221" s="371"/>
      <c r="AC221" s="371" t="s">
        <v>69</v>
      </c>
      <c r="AD221" s="371"/>
      <c r="AE221" s="371"/>
    </row>
    <row r="222" ht="26" spans="1:31">
      <c r="A222" s="25"/>
      <c r="B222" s="504">
        <v>19</v>
      </c>
      <c r="C222" s="504" t="s">
        <v>367</v>
      </c>
      <c r="D222" s="504">
        <v>22251299</v>
      </c>
      <c r="E222" s="504" t="s">
        <v>349</v>
      </c>
      <c r="F222" s="504">
        <v>0</v>
      </c>
      <c r="G222" s="504"/>
      <c r="H222" s="504"/>
      <c r="I222" s="504"/>
      <c r="J222" s="504"/>
      <c r="K222" s="504"/>
      <c r="L222" s="504"/>
      <c r="M222" s="504"/>
      <c r="N222" s="371"/>
      <c r="O222" s="371"/>
      <c r="P222" s="371"/>
      <c r="Q222" s="371"/>
      <c r="R222" s="371"/>
      <c r="S222" s="371"/>
      <c r="T222" s="371"/>
      <c r="U222" s="371"/>
      <c r="V222" s="371"/>
      <c r="W222" s="509" t="s">
        <v>69</v>
      </c>
      <c r="X222" s="512">
        <f t="shared" si="6"/>
        <v>0</v>
      </c>
      <c r="Y222" s="512">
        <f t="shared" si="7"/>
        <v>0</v>
      </c>
      <c r="Z222" s="517">
        <f t="shared" si="8"/>
        <v>0</v>
      </c>
      <c r="AA222" s="371"/>
      <c r="AB222" s="371"/>
      <c r="AC222" s="371" t="s">
        <v>69</v>
      </c>
      <c r="AD222" s="371"/>
      <c r="AE222" s="371"/>
    </row>
    <row r="223" ht="26" spans="1:31">
      <c r="A223" s="25"/>
      <c r="B223" s="504">
        <v>20</v>
      </c>
      <c r="C223" s="504" t="s">
        <v>368</v>
      </c>
      <c r="D223" s="504">
        <v>22251039</v>
      </c>
      <c r="E223" s="504" t="s">
        <v>349</v>
      </c>
      <c r="F223" s="504">
        <v>0</v>
      </c>
      <c r="G223" s="504"/>
      <c r="H223" s="504"/>
      <c r="I223" s="504"/>
      <c r="J223" s="504"/>
      <c r="K223" s="504"/>
      <c r="L223" s="504"/>
      <c r="M223" s="504"/>
      <c r="N223" s="371"/>
      <c r="O223" s="371"/>
      <c r="P223" s="371"/>
      <c r="Q223" s="371"/>
      <c r="R223" s="371"/>
      <c r="S223" s="371"/>
      <c r="T223" s="371"/>
      <c r="U223" s="371"/>
      <c r="V223" s="513"/>
      <c r="W223" s="509" t="s">
        <v>69</v>
      </c>
      <c r="X223" s="512">
        <f t="shared" si="6"/>
        <v>0</v>
      </c>
      <c r="Y223" s="512">
        <f t="shared" si="7"/>
        <v>0</v>
      </c>
      <c r="Z223" s="517">
        <f t="shared" si="8"/>
        <v>0</v>
      </c>
      <c r="AA223" s="371"/>
      <c r="AB223" s="371"/>
      <c r="AC223" s="371" t="s">
        <v>69</v>
      </c>
      <c r="AD223" s="371"/>
      <c r="AE223" s="371"/>
    </row>
    <row r="224" ht="26" spans="1:31">
      <c r="A224" s="25"/>
      <c r="B224" s="504">
        <v>21</v>
      </c>
      <c r="C224" s="504" t="s">
        <v>369</v>
      </c>
      <c r="D224" s="504">
        <v>22251326</v>
      </c>
      <c r="E224" s="504" t="s">
        <v>349</v>
      </c>
      <c r="F224" s="504">
        <v>0</v>
      </c>
      <c r="G224" s="504"/>
      <c r="H224" s="504"/>
      <c r="I224" s="504"/>
      <c r="J224" s="504"/>
      <c r="K224" s="504"/>
      <c r="L224" s="504"/>
      <c r="M224" s="504"/>
      <c r="N224" s="371"/>
      <c r="O224" s="371"/>
      <c r="P224" s="371"/>
      <c r="Q224" s="371"/>
      <c r="R224" s="371"/>
      <c r="S224" s="371"/>
      <c r="T224" s="371"/>
      <c r="U224" s="371"/>
      <c r="V224" s="513"/>
      <c r="W224" s="509" t="s">
        <v>69</v>
      </c>
      <c r="X224" s="512">
        <f t="shared" si="6"/>
        <v>0</v>
      </c>
      <c r="Y224" s="512">
        <f t="shared" si="7"/>
        <v>0</v>
      </c>
      <c r="Z224" s="517">
        <f t="shared" si="8"/>
        <v>0</v>
      </c>
      <c r="AA224" s="371"/>
      <c r="AB224" s="371"/>
      <c r="AC224" s="371" t="s">
        <v>69</v>
      </c>
      <c r="AD224" s="371"/>
      <c r="AE224" s="371"/>
    </row>
    <row r="225" ht="26" spans="1:31">
      <c r="A225" s="25"/>
      <c r="B225" s="504">
        <v>22</v>
      </c>
      <c r="C225" s="504" t="s">
        <v>370</v>
      </c>
      <c r="D225" s="504">
        <v>22251280</v>
      </c>
      <c r="E225" s="504" t="s">
        <v>349</v>
      </c>
      <c r="F225" s="504">
        <v>0</v>
      </c>
      <c r="G225" s="504"/>
      <c r="H225" s="504"/>
      <c r="I225" s="504"/>
      <c r="J225" s="504"/>
      <c r="K225" s="504"/>
      <c r="L225" s="504"/>
      <c r="M225" s="504"/>
      <c r="N225" s="371"/>
      <c r="O225" s="371"/>
      <c r="P225" s="371"/>
      <c r="Q225" s="371"/>
      <c r="R225" s="371"/>
      <c r="S225" s="371"/>
      <c r="T225" s="371"/>
      <c r="U225" s="371"/>
      <c r="V225" s="513"/>
      <c r="W225" s="509" t="s">
        <v>69</v>
      </c>
      <c r="X225" s="512">
        <f t="shared" si="6"/>
        <v>0</v>
      </c>
      <c r="Y225" s="512">
        <f t="shared" si="7"/>
        <v>0</v>
      </c>
      <c r="Z225" s="517">
        <f t="shared" si="8"/>
        <v>0</v>
      </c>
      <c r="AA225" s="371"/>
      <c r="AB225" s="371"/>
      <c r="AC225" s="371" t="s">
        <v>69</v>
      </c>
      <c r="AD225" s="371"/>
      <c r="AE225" s="371"/>
    </row>
    <row r="226" ht="26" spans="1:31">
      <c r="A226" s="25"/>
      <c r="B226" s="504">
        <v>23</v>
      </c>
      <c r="C226" s="504" t="s">
        <v>371</v>
      </c>
      <c r="D226" s="504">
        <v>22251053</v>
      </c>
      <c r="E226" s="504" t="s">
        <v>349</v>
      </c>
      <c r="F226" s="504">
        <v>0</v>
      </c>
      <c r="G226" s="504"/>
      <c r="H226" s="504"/>
      <c r="I226" s="504"/>
      <c r="J226" s="504"/>
      <c r="K226" s="504"/>
      <c r="L226" s="504"/>
      <c r="M226" s="504"/>
      <c r="N226" s="371"/>
      <c r="O226" s="371"/>
      <c r="P226" s="371"/>
      <c r="Q226" s="371"/>
      <c r="R226" s="371"/>
      <c r="S226" s="371"/>
      <c r="T226" s="371"/>
      <c r="U226" s="371"/>
      <c r="V226" s="513"/>
      <c r="W226" s="509" t="s">
        <v>69</v>
      </c>
      <c r="X226" s="512">
        <f t="shared" si="6"/>
        <v>0</v>
      </c>
      <c r="Y226" s="512">
        <f t="shared" si="7"/>
        <v>0</v>
      </c>
      <c r="Z226" s="517">
        <f t="shared" si="8"/>
        <v>0</v>
      </c>
      <c r="AA226" s="371"/>
      <c r="AB226" s="371"/>
      <c r="AC226" s="371" t="s">
        <v>69</v>
      </c>
      <c r="AD226" s="371"/>
      <c r="AE226" s="371"/>
    </row>
    <row r="227" ht="26" spans="1:31">
      <c r="A227" s="25"/>
      <c r="B227" s="504">
        <v>24</v>
      </c>
      <c r="C227" s="504" t="s">
        <v>372</v>
      </c>
      <c r="D227" s="504">
        <v>22251068</v>
      </c>
      <c r="E227" s="504" t="s">
        <v>349</v>
      </c>
      <c r="F227" s="504">
        <v>0</v>
      </c>
      <c r="G227" s="504"/>
      <c r="H227" s="504"/>
      <c r="I227" s="504"/>
      <c r="J227" s="504"/>
      <c r="K227" s="504"/>
      <c r="L227" s="504"/>
      <c r="M227" s="504"/>
      <c r="N227" s="371"/>
      <c r="O227" s="371"/>
      <c r="P227" s="371"/>
      <c r="Q227" s="371"/>
      <c r="R227" s="371"/>
      <c r="S227" s="371"/>
      <c r="T227" s="371"/>
      <c r="U227" s="371"/>
      <c r="V227" s="513"/>
      <c r="W227" s="509" t="s">
        <v>69</v>
      </c>
      <c r="X227" s="512">
        <f t="shared" si="6"/>
        <v>0</v>
      </c>
      <c r="Y227" s="512">
        <f t="shared" si="7"/>
        <v>0</v>
      </c>
      <c r="Z227" s="517">
        <f t="shared" si="8"/>
        <v>0</v>
      </c>
      <c r="AA227" s="371"/>
      <c r="AB227" s="371"/>
      <c r="AC227" s="371" t="s">
        <v>69</v>
      </c>
      <c r="AD227" s="371"/>
      <c r="AE227" s="371"/>
    </row>
    <row r="228" ht="26" spans="1:31">
      <c r="A228" s="25"/>
      <c r="B228" s="504">
        <v>25</v>
      </c>
      <c r="C228" s="504" t="s">
        <v>373</v>
      </c>
      <c r="D228" s="504">
        <v>22251100</v>
      </c>
      <c r="E228" s="504" t="s">
        <v>349</v>
      </c>
      <c r="F228" s="504">
        <v>0</v>
      </c>
      <c r="G228" s="504"/>
      <c r="H228" s="504"/>
      <c r="I228" s="504"/>
      <c r="J228" s="504"/>
      <c r="K228" s="504"/>
      <c r="L228" s="504"/>
      <c r="M228" s="504"/>
      <c r="N228" s="371"/>
      <c r="O228" s="371"/>
      <c r="P228" s="371"/>
      <c r="Q228" s="371"/>
      <c r="R228" s="371"/>
      <c r="S228" s="371"/>
      <c r="T228" s="371"/>
      <c r="U228" s="371"/>
      <c r="V228" s="513"/>
      <c r="W228" s="509" t="s">
        <v>40</v>
      </c>
      <c r="X228" s="512">
        <f t="shared" si="6"/>
        <v>0</v>
      </c>
      <c r="Y228" s="512">
        <f t="shared" si="7"/>
        <v>0</v>
      </c>
      <c r="Z228" s="517">
        <f t="shared" si="8"/>
        <v>0</v>
      </c>
      <c r="AA228" s="371"/>
      <c r="AB228" s="371"/>
      <c r="AC228" s="371" t="s">
        <v>69</v>
      </c>
      <c r="AD228" s="371"/>
      <c r="AE228" s="371"/>
    </row>
    <row r="229" ht="26" spans="1:31">
      <c r="A229" s="25"/>
      <c r="B229" s="504">
        <v>26</v>
      </c>
      <c r="C229" s="504" t="s">
        <v>374</v>
      </c>
      <c r="D229" s="504">
        <v>22251304</v>
      </c>
      <c r="E229" s="504" t="s">
        <v>349</v>
      </c>
      <c r="F229" s="504">
        <v>0</v>
      </c>
      <c r="G229" s="504"/>
      <c r="H229" s="504"/>
      <c r="I229" s="504"/>
      <c r="J229" s="504"/>
      <c r="K229" s="504"/>
      <c r="L229" s="504"/>
      <c r="M229" s="504"/>
      <c r="N229" s="371"/>
      <c r="O229" s="371"/>
      <c r="P229" s="371"/>
      <c r="Q229" s="371"/>
      <c r="R229" s="371"/>
      <c r="S229" s="371"/>
      <c r="T229" s="371"/>
      <c r="U229" s="371"/>
      <c r="V229" s="513"/>
      <c r="W229" s="509" t="s">
        <v>69</v>
      </c>
      <c r="X229" s="512">
        <f t="shared" si="6"/>
        <v>0</v>
      </c>
      <c r="Y229" s="512">
        <f t="shared" si="7"/>
        <v>0</v>
      </c>
      <c r="Z229" s="517">
        <f t="shared" si="8"/>
        <v>0</v>
      </c>
      <c r="AA229" s="371"/>
      <c r="AB229" s="371"/>
      <c r="AC229" s="371" t="s">
        <v>69</v>
      </c>
      <c r="AD229" s="371"/>
      <c r="AE229" s="371"/>
    </row>
    <row r="230" ht="26" spans="1:31">
      <c r="A230" s="25"/>
      <c r="B230" s="504">
        <v>27</v>
      </c>
      <c r="C230" s="504" t="s">
        <v>375</v>
      </c>
      <c r="D230" s="504">
        <v>22251331</v>
      </c>
      <c r="E230" s="504" t="s">
        <v>349</v>
      </c>
      <c r="F230" s="504">
        <v>0</v>
      </c>
      <c r="G230" s="504" t="s">
        <v>54</v>
      </c>
      <c r="H230" s="504"/>
      <c r="I230" s="504"/>
      <c r="J230" s="504"/>
      <c r="K230" s="504"/>
      <c r="L230" s="504"/>
      <c r="M230" s="504"/>
      <c r="N230" s="371"/>
      <c r="O230" s="371"/>
      <c r="P230" s="371"/>
      <c r="Q230" s="371"/>
      <c r="R230" s="371"/>
      <c r="S230" s="371"/>
      <c r="T230" s="371"/>
      <c r="U230" s="371"/>
      <c r="V230" s="513"/>
      <c r="W230" s="509" t="s">
        <v>69</v>
      </c>
      <c r="X230" s="512">
        <f t="shared" si="6"/>
        <v>0</v>
      </c>
      <c r="Y230" s="512">
        <f t="shared" si="7"/>
        <v>0</v>
      </c>
      <c r="Z230" s="517">
        <f t="shared" si="8"/>
        <v>0</v>
      </c>
      <c r="AA230" s="371"/>
      <c r="AB230" s="371"/>
      <c r="AC230" s="371" t="s">
        <v>69</v>
      </c>
      <c r="AD230" s="371"/>
      <c r="AE230" s="371"/>
    </row>
    <row r="231" ht="26" spans="1:31">
      <c r="A231" s="25"/>
      <c r="B231" s="504">
        <v>28</v>
      </c>
      <c r="C231" s="504" t="s">
        <v>376</v>
      </c>
      <c r="D231" s="504">
        <v>22251135</v>
      </c>
      <c r="E231" s="504" t="s">
        <v>349</v>
      </c>
      <c r="F231" s="504">
        <v>0</v>
      </c>
      <c r="G231" s="504"/>
      <c r="H231" s="504"/>
      <c r="I231" s="504"/>
      <c r="J231" s="504"/>
      <c r="K231" s="504"/>
      <c r="L231" s="504"/>
      <c r="M231" s="504"/>
      <c r="N231" s="371"/>
      <c r="O231" s="371"/>
      <c r="P231" s="371"/>
      <c r="Q231" s="371"/>
      <c r="R231" s="371"/>
      <c r="S231" s="371"/>
      <c r="T231" s="371"/>
      <c r="U231" s="371"/>
      <c r="V231" s="513"/>
      <c r="W231" s="509" t="s">
        <v>69</v>
      </c>
      <c r="X231" s="512">
        <f t="shared" si="6"/>
        <v>0</v>
      </c>
      <c r="Y231" s="512">
        <f t="shared" si="7"/>
        <v>0</v>
      </c>
      <c r="Z231" s="517">
        <f t="shared" si="8"/>
        <v>0</v>
      </c>
      <c r="AA231" s="371"/>
      <c r="AB231" s="371"/>
      <c r="AC231" s="371" t="s">
        <v>69</v>
      </c>
      <c r="AD231" s="371"/>
      <c r="AE231" s="371"/>
    </row>
    <row r="232" ht="26" spans="1:31">
      <c r="A232" s="25"/>
      <c r="B232" s="504">
        <v>29</v>
      </c>
      <c r="C232" s="504" t="s">
        <v>377</v>
      </c>
      <c r="D232" s="504">
        <v>22251289</v>
      </c>
      <c r="E232" s="504" t="s">
        <v>349</v>
      </c>
      <c r="F232" s="504">
        <v>0</v>
      </c>
      <c r="G232" s="504"/>
      <c r="H232" s="504"/>
      <c r="I232" s="504"/>
      <c r="J232" s="504"/>
      <c r="K232" s="504"/>
      <c r="L232" s="504"/>
      <c r="M232" s="504"/>
      <c r="N232" s="371"/>
      <c r="O232" s="371"/>
      <c r="P232" s="371"/>
      <c r="Q232" s="371"/>
      <c r="R232" s="371"/>
      <c r="S232" s="371"/>
      <c r="T232" s="371"/>
      <c r="U232" s="371"/>
      <c r="V232" s="513"/>
      <c r="W232" s="509" t="s">
        <v>40</v>
      </c>
      <c r="X232" s="512">
        <f t="shared" si="6"/>
        <v>0</v>
      </c>
      <c r="Y232" s="512">
        <f t="shared" si="7"/>
        <v>0</v>
      </c>
      <c r="Z232" s="517">
        <f t="shared" si="8"/>
        <v>0</v>
      </c>
      <c r="AA232" s="371"/>
      <c r="AB232" s="371"/>
      <c r="AC232" s="371" t="s">
        <v>69</v>
      </c>
      <c r="AD232" s="371"/>
      <c r="AE232" s="371"/>
    </row>
    <row r="233" ht="26" spans="1:31">
      <c r="A233" s="25"/>
      <c r="B233" s="504">
        <v>30</v>
      </c>
      <c r="C233" s="504" t="s">
        <v>378</v>
      </c>
      <c r="D233" s="504">
        <v>22251265</v>
      </c>
      <c r="E233" s="504" t="s">
        <v>349</v>
      </c>
      <c r="F233" s="504">
        <v>0</v>
      </c>
      <c r="G233" s="504"/>
      <c r="H233" s="504"/>
      <c r="I233" s="504"/>
      <c r="J233" s="504"/>
      <c r="K233" s="504"/>
      <c r="L233" s="504"/>
      <c r="M233" s="504"/>
      <c r="N233" s="371"/>
      <c r="O233" s="371"/>
      <c r="P233" s="371"/>
      <c r="Q233" s="371"/>
      <c r="R233" s="371"/>
      <c r="S233" s="371"/>
      <c r="T233" s="371"/>
      <c r="U233" s="371"/>
      <c r="V233" s="513"/>
      <c r="W233" s="509" t="s">
        <v>69</v>
      </c>
      <c r="X233" s="512">
        <f t="shared" si="6"/>
        <v>0</v>
      </c>
      <c r="Y233" s="512">
        <f t="shared" si="7"/>
        <v>0</v>
      </c>
      <c r="Z233" s="517">
        <f t="shared" si="8"/>
        <v>0</v>
      </c>
      <c r="AA233" s="371"/>
      <c r="AB233" s="371"/>
      <c r="AC233" s="371" t="s">
        <v>69</v>
      </c>
      <c r="AD233" s="371"/>
      <c r="AE233" s="371"/>
    </row>
    <row r="234" ht="26" spans="1:31">
      <c r="A234" s="25"/>
      <c r="B234" s="504">
        <v>31</v>
      </c>
      <c r="C234" s="504" t="s">
        <v>379</v>
      </c>
      <c r="D234" s="504">
        <v>22251254</v>
      </c>
      <c r="E234" s="504" t="s">
        <v>349</v>
      </c>
      <c r="F234" s="504">
        <v>0</v>
      </c>
      <c r="G234" s="504"/>
      <c r="H234" s="504"/>
      <c r="I234" s="504"/>
      <c r="J234" s="504"/>
      <c r="K234" s="504"/>
      <c r="L234" s="504"/>
      <c r="M234" s="504"/>
      <c r="N234" s="371"/>
      <c r="O234" s="371"/>
      <c r="P234" s="371"/>
      <c r="Q234" s="371"/>
      <c r="R234" s="371"/>
      <c r="S234" s="371"/>
      <c r="T234" s="371"/>
      <c r="U234" s="371"/>
      <c r="V234" s="513"/>
      <c r="W234" s="509" t="s">
        <v>40</v>
      </c>
      <c r="X234" s="512">
        <f t="shared" si="6"/>
        <v>0</v>
      </c>
      <c r="Y234" s="512">
        <f t="shared" si="7"/>
        <v>0</v>
      </c>
      <c r="Z234" s="517">
        <f t="shared" si="8"/>
        <v>0</v>
      </c>
      <c r="AA234" s="371"/>
      <c r="AB234" s="371"/>
      <c r="AC234" s="371" t="s">
        <v>69</v>
      </c>
      <c r="AD234" s="371"/>
      <c r="AE234" s="371"/>
    </row>
    <row r="235" ht="26" spans="1:31">
      <c r="A235" s="25"/>
      <c r="B235" s="504">
        <v>32</v>
      </c>
      <c r="C235" s="504" t="s">
        <v>380</v>
      </c>
      <c r="D235" s="504">
        <v>22251099</v>
      </c>
      <c r="E235" s="504" t="s">
        <v>349</v>
      </c>
      <c r="F235" s="504">
        <v>0</v>
      </c>
      <c r="G235" s="504"/>
      <c r="H235" s="504"/>
      <c r="I235" s="504"/>
      <c r="J235" s="504"/>
      <c r="K235" s="504"/>
      <c r="L235" s="504"/>
      <c r="M235" s="504" t="s">
        <v>54</v>
      </c>
      <c r="N235" s="371"/>
      <c r="O235" s="371"/>
      <c r="P235" s="371"/>
      <c r="Q235" s="371"/>
      <c r="R235" s="371"/>
      <c r="S235" s="371"/>
      <c r="T235" s="371"/>
      <c r="U235" s="371"/>
      <c r="V235" s="513"/>
      <c r="W235" s="509" t="s">
        <v>40</v>
      </c>
      <c r="X235" s="512">
        <f t="shared" si="6"/>
        <v>0</v>
      </c>
      <c r="Y235" s="512">
        <f t="shared" si="7"/>
        <v>0</v>
      </c>
      <c r="Z235" s="517">
        <f t="shared" si="8"/>
        <v>0</v>
      </c>
      <c r="AA235" s="371"/>
      <c r="AB235" s="371"/>
      <c r="AC235" s="371" t="s">
        <v>69</v>
      </c>
      <c r="AD235" s="371"/>
      <c r="AE235" s="371"/>
    </row>
    <row r="236" ht="26" spans="1:31">
      <c r="A236" s="25"/>
      <c r="B236" s="504">
        <v>33</v>
      </c>
      <c r="C236" s="504" t="s">
        <v>381</v>
      </c>
      <c r="D236" s="504">
        <v>22251043</v>
      </c>
      <c r="E236" s="504" t="s">
        <v>349</v>
      </c>
      <c r="F236" s="504">
        <v>0</v>
      </c>
      <c r="G236" s="504"/>
      <c r="H236" s="504"/>
      <c r="I236" s="504"/>
      <c r="J236" s="504"/>
      <c r="K236" s="504"/>
      <c r="L236" s="504"/>
      <c r="M236" s="504"/>
      <c r="N236" s="371"/>
      <c r="O236" s="371"/>
      <c r="P236" s="371"/>
      <c r="Q236" s="371"/>
      <c r="R236" s="371"/>
      <c r="S236" s="371"/>
      <c r="T236" s="371"/>
      <c r="U236" s="371"/>
      <c r="V236" s="513"/>
      <c r="W236" s="509" t="s">
        <v>69</v>
      </c>
      <c r="X236" s="512">
        <f t="shared" si="6"/>
        <v>0</v>
      </c>
      <c r="Y236" s="512">
        <f t="shared" si="7"/>
        <v>0</v>
      </c>
      <c r="Z236" s="517">
        <f t="shared" si="8"/>
        <v>0</v>
      </c>
      <c r="AA236" s="371"/>
      <c r="AB236" s="371"/>
      <c r="AC236" s="371" t="s">
        <v>69</v>
      </c>
      <c r="AD236" s="371"/>
      <c r="AE236" s="371"/>
    </row>
    <row r="237" ht="26" spans="1:31">
      <c r="A237" s="25"/>
      <c r="B237" s="504">
        <v>34</v>
      </c>
      <c r="C237" s="504" t="s">
        <v>382</v>
      </c>
      <c r="D237" s="504">
        <v>22251078</v>
      </c>
      <c r="E237" s="504" t="s">
        <v>349</v>
      </c>
      <c r="F237" s="504">
        <v>0</v>
      </c>
      <c r="G237" s="504"/>
      <c r="H237" s="504"/>
      <c r="I237" s="504"/>
      <c r="J237" s="504"/>
      <c r="K237" s="504"/>
      <c r="L237" s="504"/>
      <c r="M237" s="504"/>
      <c r="N237" s="371"/>
      <c r="O237" s="371"/>
      <c r="P237" s="371"/>
      <c r="Q237" s="371"/>
      <c r="R237" s="371"/>
      <c r="S237" s="371"/>
      <c r="T237" s="371"/>
      <c r="U237" s="371"/>
      <c r="V237" s="513"/>
      <c r="W237" s="509" t="s">
        <v>40</v>
      </c>
      <c r="X237" s="512">
        <f t="shared" si="6"/>
        <v>0</v>
      </c>
      <c r="Y237" s="512">
        <f t="shared" si="7"/>
        <v>0</v>
      </c>
      <c r="Z237" s="517">
        <f t="shared" si="8"/>
        <v>0</v>
      </c>
      <c r="AA237" s="371"/>
      <c r="AB237" s="371"/>
      <c r="AC237" s="371" t="s">
        <v>69</v>
      </c>
      <c r="AD237" s="371"/>
      <c r="AE237" s="371"/>
    </row>
    <row r="238" ht="26" spans="1:31">
      <c r="A238" s="25"/>
      <c r="B238" s="504">
        <v>35</v>
      </c>
      <c r="C238" s="504" t="s">
        <v>383</v>
      </c>
      <c r="D238" s="504">
        <v>22251295</v>
      </c>
      <c r="E238" s="504" t="s">
        <v>349</v>
      </c>
      <c r="F238" s="504">
        <v>0</v>
      </c>
      <c r="G238" s="504"/>
      <c r="H238" s="504"/>
      <c r="I238" s="504"/>
      <c r="J238" s="504"/>
      <c r="K238" s="504"/>
      <c r="L238" s="504"/>
      <c r="M238" s="504"/>
      <c r="N238" s="371"/>
      <c r="O238" s="371"/>
      <c r="P238" s="371"/>
      <c r="Q238" s="371"/>
      <c r="R238" s="371"/>
      <c r="S238" s="371"/>
      <c r="T238" s="371"/>
      <c r="U238" s="371"/>
      <c r="V238" s="513"/>
      <c r="W238" s="509" t="s">
        <v>69</v>
      </c>
      <c r="X238" s="512">
        <f t="shared" si="6"/>
        <v>0</v>
      </c>
      <c r="Y238" s="512">
        <f t="shared" si="7"/>
        <v>0</v>
      </c>
      <c r="Z238" s="517">
        <f t="shared" si="8"/>
        <v>0</v>
      </c>
      <c r="AA238" s="371"/>
      <c r="AB238" s="371"/>
      <c r="AC238" s="371" t="s">
        <v>69</v>
      </c>
      <c r="AD238" s="371"/>
      <c r="AE238" s="371"/>
    </row>
    <row r="239" ht="26" spans="1:31">
      <c r="A239" s="25"/>
      <c r="B239" s="504">
        <v>36</v>
      </c>
      <c r="C239" s="504" t="s">
        <v>384</v>
      </c>
      <c r="D239" s="504">
        <v>22251306</v>
      </c>
      <c r="E239" s="504" t="s">
        <v>349</v>
      </c>
      <c r="F239" s="504">
        <v>0</v>
      </c>
      <c r="G239" s="504"/>
      <c r="H239" s="504"/>
      <c r="I239" s="504"/>
      <c r="J239" s="504"/>
      <c r="K239" s="504"/>
      <c r="L239" s="504"/>
      <c r="M239" s="504"/>
      <c r="N239" s="371"/>
      <c r="O239" s="371"/>
      <c r="P239" s="371"/>
      <c r="Q239" s="371"/>
      <c r="R239" s="371"/>
      <c r="S239" s="371"/>
      <c r="T239" s="371"/>
      <c r="U239" s="371"/>
      <c r="V239" s="513"/>
      <c r="W239" s="509" t="s">
        <v>40</v>
      </c>
      <c r="X239" s="512">
        <f t="shared" si="6"/>
        <v>0</v>
      </c>
      <c r="Y239" s="512">
        <f t="shared" si="7"/>
        <v>0</v>
      </c>
      <c r="Z239" s="517">
        <f t="shared" si="8"/>
        <v>0</v>
      </c>
      <c r="AA239" s="371"/>
      <c r="AB239" s="371"/>
      <c r="AC239" s="371" t="s">
        <v>69</v>
      </c>
      <c r="AD239" s="371"/>
      <c r="AE239" s="371"/>
    </row>
    <row r="240" ht="26" spans="1:31">
      <c r="A240" s="25"/>
      <c r="B240" s="504">
        <v>37</v>
      </c>
      <c r="C240" s="504" t="s">
        <v>385</v>
      </c>
      <c r="D240" s="504">
        <v>22251186</v>
      </c>
      <c r="E240" s="504" t="s">
        <v>349</v>
      </c>
      <c r="F240" s="504">
        <v>0</v>
      </c>
      <c r="G240" s="504"/>
      <c r="H240" s="504"/>
      <c r="I240" s="504"/>
      <c r="J240" s="504"/>
      <c r="K240" s="504"/>
      <c r="L240" s="504"/>
      <c r="M240" s="504"/>
      <c r="N240" s="371"/>
      <c r="O240" s="371"/>
      <c r="P240" s="371"/>
      <c r="Q240" s="371"/>
      <c r="R240" s="371"/>
      <c r="S240" s="371"/>
      <c r="T240" s="371"/>
      <c r="U240" s="371"/>
      <c r="V240" s="513"/>
      <c r="W240" s="509" t="s">
        <v>69</v>
      </c>
      <c r="X240" s="512">
        <f t="shared" si="6"/>
        <v>0</v>
      </c>
      <c r="Y240" s="512">
        <f t="shared" si="7"/>
        <v>0</v>
      </c>
      <c r="Z240" s="517">
        <f t="shared" si="8"/>
        <v>0</v>
      </c>
      <c r="AA240" s="371"/>
      <c r="AB240" s="371"/>
      <c r="AC240" s="371" t="s">
        <v>69</v>
      </c>
      <c r="AD240" s="371"/>
      <c r="AE240" s="371"/>
    </row>
    <row r="241" ht="26" spans="1:31">
      <c r="A241" s="25"/>
      <c r="B241" s="504">
        <v>38</v>
      </c>
      <c r="C241" s="504" t="s">
        <v>386</v>
      </c>
      <c r="D241" s="504">
        <v>22251005</v>
      </c>
      <c r="E241" s="504" t="s">
        <v>349</v>
      </c>
      <c r="F241" s="504">
        <v>0</v>
      </c>
      <c r="G241" s="504"/>
      <c r="H241" s="504"/>
      <c r="I241" s="504"/>
      <c r="J241" s="504"/>
      <c r="K241" s="504"/>
      <c r="L241" s="504"/>
      <c r="M241" s="504"/>
      <c r="N241" s="371"/>
      <c r="O241" s="371"/>
      <c r="P241" s="371"/>
      <c r="Q241" s="371"/>
      <c r="R241" s="371"/>
      <c r="S241" s="371"/>
      <c r="T241" s="371"/>
      <c r="U241" s="371"/>
      <c r="V241" s="513"/>
      <c r="W241" s="509" t="s">
        <v>40</v>
      </c>
      <c r="X241" s="512">
        <f t="shared" si="6"/>
        <v>0</v>
      </c>
      <c r="Y241" s="512">
        <f t="shared" si="7"/>
        <v>0</v>
      </c>
      <c r="Z241" s="517">
        <f t="shared" si="8"/>
        <v>0</v>
      </c>
      <c r="AA241" s="371"/>
      <c r="AB241" s="371"/>
      <c r="AC241" s="371" t="s">
        <v>69</v>
      </c>
      <c r="AD241" s="371"/>
      <c r="AE241" s="371"/>
    </row>
    <row r="242" ht="26" spans="1:31">
      <c r="A242" s="25"/>
      <c r="B242" s="504">
        <v>39</v>
      </c>
      <c r="C242" s="504" t="s">
        <v>387</v>
      </c>
      <c r="D242" s="504">
        <v>22251069</v>
      </c>
      <c r="E242" s="504" t="s">
        <v>349</v>
      </c>
      <c r="F242" s="504">
        <v>0</v>
      </c>
      <c r="G242" s="504"/>
      <c r="H242" s="504"/>
      <c r="I242" s="504"/>
      <c r="J242" s="504"/>
      <c r="K242" s="504"/>
      <c r="L242" s="504"/>
      <c r="M242" s="504"/>
      <c r="N242" s="371"/>
      <c r="O242" s="371"/>
      <c r="P242" s="371"/>
      <c r="Q242" s="371"/>
      <c r="R242" s="371"/>
      <c r="S242" s="371"/>
      <c r="T242" s="371"/>
      <c r="U242" s="371"/>
      <c r="V242" s="513"/>
      <c r="W242" s="509" t="s">
        <v>40</v>
      </c>
      <c r="X242" s="512">
        <f t="shared" si="6"/>
        <v>0</v>
      </c>
      <c r="Y242" s="512">
        <f t="shared" si="7"/>
        <v>0</v>
      </c>
      <c r="Z242" s="517">
        <f t="shared" si="8"/>
        <v>0</v>
      </c>
      <c r="AA242" s="371"/>
      <c r="AB242" s="371"/>
      <c r="AC242" s="371" t="s">
        <v>69</v>
      </c>
      <c r="AD242" s="371"/>
      <c r="AE242" s="371"/>
    </row>
    <row r="243" ht="24" spans="1:31">
      <c r="A243" s="505" t="s">
        <v>388</v>
      </c>
      <c r="B243" s="20">
        <v>1</v>
      </c>
      <c r="C243" s="506" t="s">
        <v>389</v>
      </c>
      <c r="D243" s="25">
        <v>22251188</v>
      </c>
      <c r="E243" s="20" t="s">
        <v>388</v>
      </c>
      <c r="F243" s="20">
        <v>0</v>
      </c>
      <c r="G243" s="20" t="s">
        <v>390</v>
      </c>
      <c r="H243" s="20"/>
      <c r="I243" s="215"/>
      <c r="J243" s="215"/>
      <c r="K243" s="20"/>
      <c r="L243" s="20"/>
      <c r="M243" s="20"/>
      <c r="N243" s="20"/>
      <c r="O243" s="20"/>
      <c r="P243" s="20"/>
      <c r="Q243" s="20">
        <v>6</v>
      </c>
      <c r="R243" s="20"/>
      <c r="S243" s="20">
        <v>10</v>
      </c>
      <c r="T243" s="20"/>
      <c r="U243" s="20"/>
      <c r="V243" s="20"/>
      <c r="W243" s="20" t="s">
        <v>40</v>
      </c>
      <c r="X243" s="20">
        <v>28</v>
      </c>
      <c r="Y243" s="20">
        <f t="shared" ref="Y243:Y273" si="9">SUM(Q243:V243)</f>
        <v>16</v>
      </c>
      <c r="Z243" s="20">
        <f t="shared" ref="Z243:Z253" si="10">ROUND(X243+Y243*(80/280),2)</f>
        <v>32.57</v>
      </c>
      <c r="AA243" s="50" t="s">
        <v>99</v>
      </c>
      <c r="AB243" s="50" t="s">
        <v>99</v>
      </c>
      <c r="AC243" s="50" t="s">
        <v>40</v>
      </c>
      <c r="AD243" s="10" t="s">
        <v>151</v>
      </c>
      <c r="AE243" s="50" t="s">
        <v>152</v>
      </c>
    </row>
    <row r="244" ht="36" spans="1:38">
      <c r="A244" s="507"/>
      <c r="B244" s="20">
        <v>2</v>
      </c>
      <c r="C244" s="506" t="s">
        <v>391</v>
      </c>
      <c r="D244" s="25">
        <v>22251208</v>
      </c>
      <c r="E244" s="20" t="s">
        <v>388</v>
      </c>
      <c r="F244" s="25">
        <v>0</v>
      </c>
      <c r="G244" s="20" t="s">
        <v>38</v>
      </c>
      <c r="H244" s="10"/>
      <c r="I244" s="20" t="s">
        <v>392</v>
      </c>
      <c r="J244" s="20"/>
      <c r="K244" s="20"/>
      <c r="L244" s="20"/>
      <c r="M244" s="20"/>
      <c r="N244" s="20" t="s">
        <v>393</v>
      </c>
      <c r="O244" s="20"/>
      <c r="P244" s="20"/>
      <c r="Q244" s="20"/>
      <c r="R244" s="20"/>
      <c r="S244" s="20">
        <v>20</v>
      </c>
      <c r="T244" s="20"/>
      <c r="U244" s="20"/>
      <c r="V244" s="20">
        <v>3</v>
      </c>
      <c r="W244" s="20" t="s">
        <v>40</v>
      </c>
      <c r="X244" s="20">
        <v>25.5</v>
      </c>
      <c r="Y244" s="20">
        <f t="shared" si="9"/>
        <v>23</v>
      </c>
      <c r="Z244" s="20">
        <f t="shared" si="10"/>
        <v>32.07</v>
      </c>
      <c r="AA244" s="10" t="s">
        <v>99</v>
      </c>
      <c r="AB244" s="10" t="s">
        <v>99</v>
      </c>
      <c r="AC244" s="50" t="s">
        <v>40</v>
      </c>
      <c r="AD244" s="10" t="s">
        <v>151</v>
      </c>
      <c r="AE244" s="50" t="s">
        <v>152</v>
      </c>
      <c r="AF244" s="504"/>
      <c r="AG244" s="504"/>
      <c r="AH244" s="504"/>
      <c r="AI244" s="504"/>
      <c r="AJ244" s="504"/>
      <c r="AK244" s="504"/>
      <c r="AL244" s="504"/>
    </row>
    <row r="245" ht="36.5" spans="1:38">
      <c r="A245" s="507"/>
      <c r="B245" s="20">
        <v>3</v>
      </c>
      <c r="C245" s="506" t="s">
        <v>394</v>
      </c>
      <c r="D245" s="25" t="s">
        <v>395</v>
      </c>
      <c r="E245" s="20" t="s">
        <v>388</v>
      </c>
      <c r="F245" s="20">
        <v>0</v>
      </c>
      <c r="G245" s="20" t="s">
        <v>396</v>
      </c>
      <c r="H245" s="10"/>
      <c r="I245" s="10"/>
      <c r="J245" s="10"/>
      <c r="K245" s="10"/>
      <c r="L245" s="10"/>
      <c r="M245" s="10"/>
      <c r="N245" s="20" t="s">
        <v>397</v>
      </c>
      <c r="O245" s="10"/>
      <c r="P245" s="10"/>
      <c r="Q245" s="20"/>
      <c r="R245" s="10"/>
      <c r="S245" s="20"/>
      <c r="T245" s="10"/>
      <c r="U245" s="10"/>
      <c r="V245" s="20"/>
      <c r="W245" s="20" t="s">
        <v>40</v>
      </c>
      <c r="X245" s="20">
        <v>31.5</v>
      </c>
      <c r="Y245" s="20">
        <f t="shared" si="9"/>
        <v>0</v>
      </c>
      <c r="Z245" s="20">
        <f t="shared" si="10"/>
        <v>31.5</v>
      </c>
      <c r="AA245" s="50" t="s">
        <v>99</v>
      </c>
      <c r="AB245" s="137" t="s">
        <v>174</v>
      </c>
      <c r="AC245" s="50" t="s">
        <v>40</v>
      </c>
      <c r="AD245" s="10" t="s">
        <v>151</v>
      </c>
      <c r="AE245" s="10"/>
      <c r="AF245" s="504"/>
      <c r="AG245" s="504"/>
      <c r="AH245" s="504"/>
      <c r="AI245" s="504"/>
      <c r="AJ245" s="504"/>
      <c r="AK245" s="504"/>
      <c r="AL245" s="504"/>
    </row>
    <row r="246" ht="36" spans="1:38">
      <c r="A246" s="507"/>
      <c r="B246" s="20">
        <v>4</v>
      </c>
      <c r="C246" s="506" t="s">
        <v>398</v>
      </c>
      <c r="D246" s="25" t="s">
        <v>399</v>
      </c>
      <c r="E246" s="20" t="s">
        <v>388</v>
      </c>
      <c r="F246" s="25">
        <v>0</v>
      </c>
      <c r="G246" s="20"/>
      <c r="H246" s="10"/>
      <c r="I246" s="10"/>
      <c r="J246" s="10"/>
      <c r="K246" s="10"/>
      <c r="L246" s="10"/>
      <c r="M246" s="10"/>
      <c r="N246" s="20" t="s">
        <v>400</v>
      </c>
      <c r="O246" s="20"/>
      <c r="P246" s="20"/>
      <c r="Q246" s="20">
        <v>30</v>
      </c>
      <c r="R246" s="20"/>
      <c r="S246" s="20">
        <v>20</v>
      </c>
      <c r="T246" s="20"/>
      <c r="U246" s="20">
        <v>30</v>
      </c>
      <c r="V246" s="20">
        <v>6</v>
      </c>
      <c r="W246" s="20" t="s">
        <v>40</v>
      </c>
      <c r="X246" s="20">
        <v>6</v>
      </c>
      <c r="Y246" s="20">
        <f t="shared" si="9"/>
        <v>86</v>
      </c>
      <c r="Z246" s="20">
        <f t="shared" si="10"/>
        <v>30.57</v>
      </c>
      <c r="AA246" s="50" t="s">
        <v>99</v>
      </c>
      <c r="AB246" s="10" t="s">
        <v>99</v>
      </c>
      <c r="AC246" s="50" t="s">
        <v>40</v>
      </c>
      <c r="AD246" s="50" t="s">
        <v>151</v>
      </c>
      <c r="AE246" s="50" t="s">
        <v>152</v>
      </c>
      <c r="AF246" s="504"/>
      <c r="AG246" s="504"/>
      <c r="AH246" s="504"/>
      <c r="AI246" s="504"/>
      <c r="AJ246" s="504"/>
      <c r="AK246" s="504"/>
      <c r="AL246" s="504"/>
    </row>
    <row r="247" ht="36" spans="1:38">
      <c r="A247" s="507"/>
      <c r="B247" s="20">
        <v>5</v>
      </c>
      <c r="C247" s="506" t="s">
        <v>401</v>
      </c>
      <c r="D247" s="25">
        <v>22251029</v>
      </c>
      <c r="E247" s="20" t="s">
        <v>388</v>
      </c>
      <c r="F247" s="20">
        <v>0</v>
      </c>
      <c r="G247" s="20" t="s">
        <v>54</v>
      </c>
      <c r="H247" s="20"/>
      <c r="I247" s="215"/>
      <c r="J247" s="215"/>
      <c r="K247" s="20"/>
      <c r="L247" s="30"/>
      <c r="M247" s="20"/>
      <c r="N247" s="20" t="s">
        <v>402</v>
      </c>
      <c r="O247" s="20"/>
      <c r="P247" s="20"/>
      <c r="Q247" s="20">
        <v>18.75</v>
      </c>
      <c r="R247" s="20"/>
      <c r="S247" s="20">
        <v>20</v>
      </c>
      <c r="T247" s="20"/>
      <c r="U247" s="20">
        <v>30</v>
      </c>
      <c r="V247" s="20">
        <v>2</v>
      </c>
      <c r="W247" s="20" t="s">
        <v>40</v>
      </c>
      <c r="X247" s="20">
        <v>3</v>
      </c>
      <c r="Y247" s="20">
        <f t="shared" si="9"/>
        <v>70.75</v>
      </c>
      <c r="Z247" s="20">
        <f t="shared" si="10"/>
        <v>23.21</v>
      </c>
      <c r="AA247" s="50" t="s">
        <v>99</v>
      </c>
      <c r="AB247" s="10" t="s">
        <v>99</v>
      </c>
      <c r="AC247" s="50" t="s">
        <v>40</v>
      </c>
      <c r="AD247" s="50" t="s">
        <v>151</v>
      </c>
      <c r="AE247" s="50" t="s">
        <v>152</v>
      </c>
      <c r="AF247" s="504"/>
      <c r="AG247" s="504"/>
      <c r="AH247" s="504"/>
      <c r="AI247" s="504"/>
      <c r="AJ247" s="504"/>
      <c r="AK247" s="504"/>
      <c r="AL247" s="504"/>
    </row>
    <row r="248" ht="24" spans="1:38">
      <c r="A248" s="507"/>
      <c r="B248" s="20">
        <v>6</v>
      </c>
      <c r="C248" s="506" t="s">
        <v>403</v>
      </c>
      <c r="D248" s="25">
        <v>22251274</v>
      </c>
      <c r="E248" s="20" t="s">
        <v>388</v>
      </c>
      <c r="F248" s="279">
        <v>0</v>
      </c>
      <c r="G248" s="20"/>
      <c r="H248" s="508"/>
      <c r="I248" s="508"/>
      <c r="J248" s="508"/>
      <c r="K248" s="508"/>
      <c r="L248" s="510"/>
      <c r="M248" s="511"/>
      <c r="N248" s="20"/>
      <c r="O248" s="10"/>
      <c r="P248" s="10"/>
      <c r="Q248" s="20">
        <v>18.75</v>
      </c>
      <c r="R248" s="387">
        <v>2</v>
      </c>
      <c r="S248" s="20">
        <v>20</v>
      </c>
      <c r="T248" s="211"/>
      <c r="U248" s="25">
        <v>15.36</v>
      </c>
      <c r="V248" s="20">
        <v>6</v>
      </c>
      <c r="W248" s="20" t="s">
        <v>40</v>
      </c>
      <c r="X248" s="20">
        <v>0</v>
      </c>
      <c r="Y248" s="20">
        <f t="shared" si="9"/>
        <v>62.11</v>
      </c>
      <c r="Z248" s="20">
        <f t="shared" si="10"/>
        <v>17.75</v>
      </c>
      <c r="AA248" s="10"/>
      <c r="AB248" s="50" t="s">
        <v>99</v>
      </c>
      <c r="AC248" s="50" t="s">
        <v>40</v>
      </c>
      <c r="AD248" s="50" t="s">
        <v>151</v>
      </c>
      <c r="AE248" s="10"/>
      <c r="AF248" s="504"/>
      <c r="AG248" s="504"/>
      <c r="AH248" s="504"/>
      <c r="AI248" s="504"/>
      <c r="AJ248" s="504"/>
      <c r="AK248" s="504"/>
      <c r="AL248" s="504"/>
    </row>
    <row r="249" ht="24" spans="1:38">
      <c r="A249" s="507"/>
      <c r="B249" s="20">
        <v>7</v>
      </c>
      <c r="C249" s="506" t="s">
        <v>404</v>
      </c>
      <c r="D249" s="25" t="s">
        <v>405</v>
      </c>
      <c r="E249" s="20" t="s">
        <v>388</v>
      </c>
      <c r="F249" s="25">
        <v>0</v>
      </c>
      <c r="G249" s="20"/>
      <c r="H249" s="10"/>
      <c r="I249" s="10"/>
      <c r="J249" s="10"/>
      <c r="K249" s="10"/>
      <c r="L249" s="10"/>
      <c r="M249" s="10"/>
      <c r="N249" s="20"/>
      <c r="O249" s="10">
        <v>14</v>
      </c>
      <c r="P249" s="10"/>
      <c r="Q249" s="20">
        <v>10</v>
      </c>
      <c r="R249" s="10"/>
      <c r="S249" s="20"/>
      <c r="T249" s="10"/>
      <c r="U249" s="10"/>
      <c r="V249" s="20"/>
      <c r="W249" s="20" t="s">
        <v>40</v>
      </c>
      <c r="X249" s="20">
        <v>14</v>
      </c>
      <c r="Y249" s="20">
        <f t="shared" si="9"/>
        <v>10</v>
      </c>
      <c r="Z249" s="20">
        <f t="shared" si="10"/>
        <v>16.86</v>
      </c>
      <c r="AA249" s="50" t="s">
        <v>99</v>
      </c>
      <c r="AB249" s="10"/>
      <c r="AC249" s="50" t="s">
        <v>40</v>
      </c>
      <c r="AD249" s="10" t="s">
        <v>151</v>
      </c>
      <c r="AE249" s="10"/>
      <c r="AF249" s="504"/>
      <c r="AG249" s="504"/>
      <c r="AH249" s="504"/>
      <c r="AI249" s="504"/>
      <c r="AJ249" s="504"/>
      <c r="AK249" s="504"/>
      <c r="AL249" s="504"/>
    </row>
    <row r="250" ht="24" spans="1:38">
      <c r="A250" s="507"/>
      <c r="B250" s="20">
        <v>8</v>
      </c>
      <c r="C250" s="506" t="s">
        <v>406</v>
      </c>
      <c r="D250" s="25">
        <v>22251168</v>
      </c>
      <c r="E250" s="20" t="s">
        <v>388</v>
      </c>
      <c r="F250" s="20">
        <v>0</v>
      </c>
      <c r="G250" s="20" t="s">
        <v>67</v>
      </c>
      <c r="H250" s="10"/>
      <c r="I250" s="10"/>
      <c r="J250" s="10"/>
      <c r="K250" s="10"/>
      <c r="L250" s="10"/>
      <c r="M250" s="10"/>
      <c r="N250" s="20"/>
      <c r="O250" s="10"/>
      <c r="P250" s="10"/>
      <c r="Q250" s="20">
        <v>12</v>
      </c>
      <c r="R250" s="20">
        <v>2</v>
      </c>
      <c r="S250" s="20">
        <v>10</v>
      </c>
      <c r="T250" s="10"/>
      <c r="U250" s="10"/>
      <c r="V250" s="20"/>
      <c r="W250" s="20" t="s">
        <v>40</v>
      </c>
      <c r="X250" s="20">
        <v>8</v>
      </c>
      <c r="Y250" s="20">
        <f t="shared" si="9"/>
        <v>24</v>
      </c>
      <c r="Z250" s="20">
        <f t="shared" si="10"/>
        <v>14.86</v>
      </c>
      <c r="AA250" s="50" t="s">
        <v>99</v>
      </c>
      <c r="AB250" s="50" t="s">
        <v>99</v>
      </c>
      <c r="AC250" s="50" t="s">
        <v>40</v>
      </c>
      <c r="AD250" s="50" t="s">
        <v>151</v>
      </c>
      <c r="AE250" s="50" t="s">
        <v>152</v>
      </c>
      <c r="AF250" s="504"/>
      <c r="AG250" s="504"/>
      <c r="AH250" s="504"/>
      <c r="AI250" s="504"/>
      <c r="AJ250" s="504"/>
      <c r="AK250" s="504"/>
      <c r="AL250" s="504"/>
    </row>
    <row r="251" ht="24" spans="1:38">
      <c r="A251" s="507"/>
      <c r="B251" s="20">
        <v>9</v>
      </c>
      <c r="C251" s="506" t="s">
        <v>407</v>
      </c>
      <c r="D251" s="25">
        <v>22251025</v>
      </c>
      <c r="E251" s="20" t="s">
        <v>388</v>
      </c>
      <c r="F251" s="20">
        <v>0</v>
      </c>
      <c r="G251" s="20" t="s">
        <v>67</v>
      </c>
      <c r="H251" s="10"/>
      <c r="I251" s="10"/>
      <c r="J251" s="10"/>
      <c r="K251" s="10"/>
      <c r="L251" s="10"/>
      <c r="M251" s="10"/>
      <c r="N251" s="20"/>
      <c r="O251" s="10"/>
      <c r="P251" s="20">
        <v>2</v>
      </c>
      <c r="Q251" s="20">
        <v>15</v>
      </c>
      <c r="R251" s="10"/>
      <c r="S251" s="10"/>
      <c r="T251" s="10"/>
      <c r="U251" s="10"/>
      <c r="V251" s="10"/>
      <c r="W251" s="20" t="s">
        <v>40</v>
      </c>
      <c r="X251" s="20">
        <v>10</v>
      </c>
      <c r="Y251" s="20">
        <f t="shared" si="9"/>
        <v>15</v>
      </c>
      <c r="Z251" s="20">
        <f t="shared" si="10"/>
        <v>14.29</v>
      </c>
      <c r="AA251" s="50" t="s">
        <v>99</v>
      </c>
      <c r="AB251" s="50" t="s">
        <v>99</v>
      </c>
      <c r="AC251" s="50" t="s">
        <v>40</v>
      </c>
      <c r="AD251" s="50" t="s">
        <v>151</v>
      </c>
      <c r="AE251" s="50" t="s">
        <v>152</v>
      </c>
      <c r="AF251" s="504"/>
      <c r="AG251" s="504"/>
      <c r="AH251" s="504"/>
      <c r="AI251" s="504"/>
      <c r="AJ251" s="504"/>
      <c r="AK251" s="504"/>
      <c r="AL251" s="504"/>
    </row>
    <row r="252" ht="24" spans="1:38">
      <c r="A252" s="507"/>
      <c r="B252" s="20">
        <v>10</v>
      </c>
      <c r="C252" s="506" t="s">
        <v>408</v>
      </c>
      <c r="D252" s="25" t="s">
        <v>409</v>
      </c>
      <c r="E252" s="20" t="s">
        <v>388</v>
      </c>
      <c r="F252" s="25">
        <v>0</v>
      </c>
      <c r="G252" s="20" t="s">
        <v>68</v>
      </c>
      <c r="H252" s="20"/>
      <c r="I252" s="215"/>
      <c r="J252" s="215"/>
      <c r="K252" s="20"/>
      <c r="L252" s="20"/>
      <c r="M252" s="20"/>
      <c r="N252" s="20"/>
      <c r="O252" s="20"/>
      <c r="P252" s="20"/>
      <c r="Q252" s="20">
        <v>15</v>
      </c>
      <c r="R252" s="20"/>
      <c r="S252" s="20">
        <v>20</v>
      </c>
      <c r="T252" s="30"/>
      <c r="U252" s="20"/>
      <c r="V252" s="20">
        <v>2</v>
      </c>
      <c r="W252" s="20" t="s">
        <v>40</v>
      </c>
      <c r="X252" s="20">
        <v>2</v>
      </c>
      <c r="Y252" s="20">
        <f t="shared" si="9"/>
        <v>37</v>
      </c>
      <c r="Z252" s="20">
        <f t="shared" si="10"/>
        <v>12.57</v>
      </c>
      <c r="AA252" s="50" t="s">
        <v>99</v>
      </c>
      <c r="AB252" s="50" t="s">
        <v>99</v>
      </c>
      <c r="AC252" s="50" t="s">
        <v>40</v>
      </c>
      <c r="AD252" s="50" t="s">
        <v>151</v>
      </c>
      <c r="AE252" s="50" t="s">
        <v>152</v>
      </c>
      <c r="AF252" s="504"/>
      <c r="AG252" s="504"/>
      <c r="AH252" s="504"/>
      <c r="AI252" s="504"/>
      <c r="AJ252" s="504"/>
      <c r="AK252" s="504"/>
      <c r="AL252" s="504"/>
    </row>
    <row r="253" ht="24" spans="1:38">
      <c r="A253" s="507"/>
      <c r="B253" s="20">
        <v>11</v>
      </c>
      <c r="C253" s="506" t="s">
        <v>410</v>
      </c>
      <c r="D253" s="25" t="s">
        <v>411</v>
      </c>
      <c r="E253" s="20" t="s">
        <v>388</v>
      </c>
      <c r="F253" s="25">
        <v>0</v>
      </c>
      <c r="G253" s="20"/>
      <c r="H253" s="10"/>
      <c r="I253" s="10"/>
      <c r="J253" s="10"/>
      <c r="K253" s="10"/>
      <c r="L253" s="10"/>
      <c r="M253" s="10"/>
      <c r="N253" s="20"/>
      <c r="O253" s="10"/>
      <c r="P253" s="10"/>
      <c r="Q253" s="20">
        <v>30</v>
      </c>
      <c r="R253" s="20"/>
      <c r="S253" s="20">
        <v>10</v>
      </c>
      <c r="T253" s="20"/>
      <c r="U253" s="20">
        <v>0</v>
      </c>
      <c r="V253" s="20">
        <v>3</v>
      </c>
      <c r="W253" s="20" t="s">
        <v>40</v>
      </c>
      <c r="X253" s="20">
        <v>0</v>
      </c>
      <c r="Y253" s="20">
        <f t="shared" si="9"/>
        <v>43</v>
      </c>
      <c r="Z253" s="20">
        <f t="shared" si="10"/>
        <v>12.29</v>
      </c>
      <c r="AA253" s="10"/>
      <c r="AB253" s="50" t="s">
        <v>99</v>
      </c>
      <c r="AC253" s="50" t="s">
        <v>40</v>
      </c>
      <c r="AD253" s="50" t="s">
        <v>151</v>
      </c>
      <c r="AE253" s="10"/>
      <c r="AF253" s="504"/>
      <c r="AG253" s="504"/>
      <c r="AH253" s="504"/>
      <c r="AI253" s="504"/>
      <c r="AJ253" s="504"/>
      <c r="AK253" s="504"/>
      <c r="AL253" s="504"/>
    </row>
    <row r="254" ht="24" spans="1:38">
      <c r="A254" s="507"/>
      <c r="B254" s="20">
        <v>37</v>
      </c>
      <c r="C254" s="506" t="s">
        <v>412</v>
      </c>
      <c r="D254" s="25">
        <v>22251345</v>
      </c>
      <c r="E254" s="20" t="s">
        <v>388</v>
      </c>
      <c r="F254" s="25">
        <v>0</v>
      </c>
      <c r="G254" s="20" t="s">
        <v>413</v>
      </c>
      <c r="H254" s="10"/>
      <c r="I254" s="10"/>
      <c r="J254" s="10"/>
      <c r="K254" s="10"/>
      <c r="L254" s="10"/>
      <c r="M254" s="10"/>
      <c r="N254" s="20"/>
      <c r="O254" s="10"/>
      <c r="P254" s="10"/>
      <c r="Q254" s="20">
        <v>15</v>
      </c>
      <c r="R254" s="10"/>
      <c r="S254" s="10"/>
      <c r="T254" s="10"/>
      <c r="U254" s="10"/>
      <c r="V254" s="20"/>
      <c r="W254" s="20" t="s">
        <v>40</v>
      </c>
      <c r="X254" s="20">
        <v>8</v>
      </c>
      <c r="Y254" s="20">
        <f t="shared" si="9"/>
        <v>15</v>
      </c>
      <c r="Z254" s="20">
        <v>12.29</v>
      </c>
      <c r="AA254" s="50" t="s">
        <v>99</v>
      </c>
      <c r="AB254" s="50" t="s">
        <v>99</v>
      </c>
      <c r="AC254" s="50" t="s">
        <v>40</v>
      </c>
      <c r="AD254" s="50" t="s">
        <v>151</v>
      </c>
      <c r="AE254" s="50" t="s">
        <v>152</v>
      </c>
      <c r="AF254" s="504"/>
      <c r="AG254" s="504"/>
      <c r="AH254" s="504"/>
      <c r="AI254" s="504"/>
      <c r="AJ254" s="504"/>
      <c r="AK254" s="504"/>
      <c r="AL254" s="504"/>
    </row>
    <row r="255" ht="36" spans="1:38">
      <c r="A255" s="507"/>
      <c r="B255" s="20">
        <v>12</v>
      </c>
      <c r="C255" s="506" t="s">
        <v>414</v>
      </c>
      <c r="D255" s="25">
        <v>22251179</v>
      </c>
      <c r="E255" s="20" t="s">
        <v>388</v>
      </c>
      <c r="F255" s="25">
        <v>0</v>
      </c>
      <c r="G255" s="20" t="s">
        <v>67</v>
      </c>
      <c r="H255" s="25"/>
      <c r="I255" s="211"/>
      <c r="J255" s="211"/>
      <c r="K255" s="211"/>
      <c r="L255" s="25"/>
      <c r="M255" s="211"/>
      <c r="N255" s="20" t="s">
        <v>402</v>
      </c>
      <c r="O255" s="10"/>
      <c r="P255" s="10"/>
      <c r="Q255" s="20"/>
      <c r="R255" s="10"/>
      <c r="S255" s="20"/>
      <c r="T255" s="10"/>
      <c r="U255" s="10"/>
      <c r="V255" s="20"/>
      <c r="W255" s="20" t="s">
        <v>40</v>
      </c>
      <c r="X255" s="20">
        <v>11</v>
      </c>
      <c r="Y255" s="20">
        <f t="shared" si="9"/>
        <v>0</v>
      </c>
      <c r="Z255" s="20">
        <f t="shared" ref="Z255:Z279" si="11">ROUND(X255+Y255*(80/280),2)</f>
        <v>11</v>
      </c>
      <c r="AA255" s="50" t="s">
        <v>99</v>
      </c>
      <c r="AB255" s="10"/>
      <c r="AC255" s="50" t="s">
        <v>40</v>
      </c>
      <c r="AD255" s="50" t="s">
        <v>151</v>
      </c>
      <c r="AE255" s="10"/>
      <c r="AF255" s="504"/>
      <c r="AG255" s="504"/>
      <c r="AH255" s="504"/>
      <c r="AI255" s="504"/>
      <c r="AJ255" s="504"/>
      <c r="AK255" s="504"/>
      <c r="AL255" s="504"/>
    </row>
    <row r="256" ht="36" spans="1:38">
      <c r="A256" s="507"/>
      <c r="B256" s="20">
        <v>13</v>
      </c>
      <c r="C256" s="506" t="s">
        <v>415</v>
      </c>
      <c r="D256" s="25" t="s">
        <v>416</v>
      </c>
      <c r="E256" s="20" t="s">
        <v>388</v>
      </c>
      <c r="F256" s="20">
        <v>0</v>
      </c>
      <c r="G256" s="20"/>
      <c r="H256" s="10"/>
      <c r="I256" s="10"/>
      <c r="J256" s="10"/>
      <c r="K256" s="10"/>
      <c r="L256" s="10"/>
      <c r="M256" s="10"/>
      <c r="N256" s="20" t="s">
        <v>393</v>
      </c>
      <c r="O256" s="211"/>
      <c r="P256" s="211"/>
      <c r="Q256" s="20">
        <v>15</v>
      </c>
      <c r="R256" s="10"/>
      <c r="S256" s="20">
        <v>10</v>
      </c>
      <c r="T256" s="10"/>
      <c r="U256" s="10"/>
      <c r="V256" s="20"/>
      <c r="W256" s="20" t="s">
        <v>40</v>
      </c>
      <c r="X256" s="20">
        <v>3</v>
      </c>
      <c r="Y256" s="20">
        <f t="shared" si="9"/>
        <v>25</v>
      </c>
      <c r="Z256" s="20">
        <f t="shared" si="11"/>
        <v>10.14</v>
      </c>
      <c r="AA256" s="50" t="s">
        <v>99</v>
      </c>
      <c r="AB256" s="50" t="s">
        <v>99</v>
      </c>
      <c r="AC256" s="50" t="s">
        <v>40</v>
      </c>
      <c r="AD256" s="50" t="s">
        <v>151</v>
      </c>
      <c r="AE256" s="50" t="s">
        <v>152</v>
      </c>
      <c r="AF256" s="504"/>
      <c r="AG256" s="504"/>
      <c r="AH256" s="504"/>
      <c r="AI256" s="504"/>
      <c r="AJ256" s="504"/>
      <c r="AK256" s="504"/>
      <c r="AL256" s="504"/>
    </row>
    <row r="257" ht="24" spans="1:38">
      <c r="A257" s="507"/>
      <c r="B257" s="20">
        <v>14</v>
      </c>
      <c r="C257" s="506" t="s">
        <v>417</v>
      </c>
      <c r="D257" s="25" t="s">
        <v>418</v>
      </c>
      <c r="E257" s="20" t="s">
        <v>388</v>
      </c>
      <c r="F257" s="20">
        <v>0</v>
      </c>
      <c r="G257" s="20"/>
      <c r="H257" s="10"/>
      <c r="I257" s="10"/>
      <c r="J257" s="10"/>
      <c r="K257" s="10"/>
      <c r="L257" s="10"/>
      <c r="M257" s="10"/>
      <c r="N257" s="20"/>
      <c r="O257" s="10"/>
      <c r="P257" s="10"/>
      <c r="Q257" s="20">
        <v>21</v>
      </c>
      <c r="R257" s="10"/>
      <c r="S257" s="20">
        <v>10</v>
      </c>
      <c r="T257" s="10"/>
      <c r="U257" s="10"/>
      <c r="V257" s="20"/>
      <c r="W257" s="20" t="s">
        <v>40</v>
      </c>
      <c r="X257" s="20">
        <v>0</v>
      </c>
      <c r="Y257" s="20">
        <f t="shared" si="9"/>
        <v>31</v>
      </c>
      <c r="Z257" s="20">
        <f t="shared" si="11"/>
        <v>8.86</v>
      </c>
      <c r="AA257" s="10"/>
      <c r="AB257" s="50" t="s">
        <v>99</v>
      </c>
      <c r="AC257" s="50" t="s">
        <v>40</v>
      </c>
      <c r="AD257" s="50" t="s">
        <v>151</v>
      </c>
      <c r="AE257" s="10"/>
      <c r="AF257" s="504"/>
      <c r="AG257" s="504"/>
      <c r="AH257" s="504"/>
      <c r="AI257" s="504"/>
      <c r="AJ257" s="504"/>
      <c r="AK257" s="504"/>
      <c r="AL257" s="504"/>
    </row>
    <row r="258" ht="24" spans="1:38">
      <c r="A258" s="507"/>
      <c r="B258" s="20">
        <v>15</v>
      </c>
      <c r="C258" s="506" t="s">
        <v>419</v>
      </c>
      <c r="D258" s="25">
        <v>22251224</v>
      </c>
      <c r="E258" s="20" t="s">
        <v>388</v>
      </c>
      <c r="F258" s="20">
        <v>0</v>
      </c>
      <c r="G258" s="20" t="s">
        <v>68</v>
      </c>
      <c r="H258" s="20"/>
      <c r="I258" s="215"/>
      <c r="J258" s="215"/>
      <c r="K258" s="20"/>
      <c r="L258" s="20" t="s">
        <v>38</v>
      </c>
      <c r="M258" s="20"/>
      <c r="N258" s="20"/>
      <c r="O258" s="20"/>
      <c r="P258" s="20"/>
      <c r="Q258" s="20"/>
      <c r="R258" s="20"/>
      <c r="S258" s="20">
        <v>10</v>
      </c>
      <c r="T258" s="10"/>
      <c r="U258" s="10"/>
      <c r="V258" s="20"/>
      <c r="W258" s="20" t="s">
        <v>40</v>
      </c>
      <c r="X258" s="20">
        <v>5</v>
      </c>
      <c r="Y258" s="20">
        <f t="shared" si="9"/>
        <v>10</v>
      </c>
      <c r="Z258" s="20">
        <f t="shared" si="11"/>
        <v>7.86</v>
      </c>
      <c r="AA258" s="50" t="s">
        <v>99</v>
      </c>
      <c r="AB258" s="10"/>
      <c r="AC258" s="10" t="s">
        <v>69</v>
      </c>
      <c r="AD258" s="10"/>
      <c r="AE258" s="10"/>
      <c r="AF258" s="504"/>
      <c r="AG258" s="504"/>
      <c r="AH258" s="504"/>
      <c r="AI258" s="504"/>
      <c r="AJ258" s="504"/>
      <c r="AK258" s="504"/>
      <c r="AL258" s="504"/>
    </row>
    <row r="259" ht="24" spans="1:38">
      <c r="A259" s="507"/>
      <c r="B259" s="20">
        <v>16</v>
      </c>
      <c r="C259" s="506" t="s">
        <v>420</v>
      </c>
      <c r="D259" s="25">
        <v>22251240</v>
      </c>
      <c r="E259" s="20" t="s">
        <v>388</v>
      </c>
      <c r="F259" s="25">
        <v>0</v>
      </c>
      <c r="G259" s="20"/>
      <c r="H259" s="10"/>
      <c r="I259" s="10"/>
      <c r="J259" s="10"/>
      <c r="K259" s="10"/>
      <c r="L259" s="10"/>
      <c r="M259" s="10"/>
      <c r="N259" s="20"/>
      <c r="O259" s="10">
        <v>0.5</v>
      </c>
      <c r="P259" s="10"/>
      <c r="Q259" s="20">
        <v>6</v>
      </c>
      <c r="R259" s="20"/>
      <c r="S259" s="20"/>
      <c r="T259" s="20">
        <v>10</v>
      </c>
      <c r="U259" s="10"/>
      <c r="V259" s="20"/>
      <c r="W259" s="20" t="s">
        <v>40</v>
      </c>
      <c r="X259" s="20">
        <v>0.5</v>
      </c>
      <c r="Y259" s="20">
        <f t="shared" si="9"/>
        <v>16</v>
      </c>
      <c r="Z259" s="20">
        <f t="shared" si="11"/>
        <v>5.07</v>
      </c>
      <c r="AA259" s="10"/>
      <c r="AB259" s="50" t="s">
        <v>99</v>
      </c>
      <c r="AC259" s="10" t="s">
        <v>69</v>
      </c>
      <c r="AD259" s="10"/>
      <c r="AE259" s="10"/>
      <c r="AF259" s="504"/>
      <c r="AG259" s="504"/>
      <c r="AH259" s="504"/>
      <c r="AI259" s="504"/>
      <c r="AJ259" s="504"/>
      <c r="AK259" s="504"/>
      <c r="AL259" s="504"/>
    </row>
    <row r="260" ht="24" spans="1:38">
      <c r="A260" s="507"/>
      <c r="B260" s="20">
        <v>17</v>
      </c>
      <c r="C260" s="506" t="s">
        <v>421</v>
      </c>
      <c r="D260" s="25">
        <v>22251200</v>
      </c>
      <c r="E260" s="20" t="s">
        <v>388</v>
      </c>
      <c r="F260" s="25">
        <v>0</v>
      </c>
      <c r="G260" s="20"/>
      <c r="H260" s="508"/>
      <c r="I260" s="508"/>
      <c r="J260" s="508"/>
      <c r="K260" s="508"/>
      <c r="L260" s="508"/>
      <c r="M260" s="511"/>
      <c r="N260" s="20"/>
      <c r="O260" s="10"/>
      <c r="P260" s="10"/>
      <c r="Q260" s="20">
        <v>15</v>
      </c>
      <c r="R260" s="10"/>
      <c r="S260" s="20"/>
      <c r="T260" s="510"/>
      <c r="U260" s="10"/>
      <c r="V260" s="20"/>
      <c r="W260" s="20" t="s">
        <v>40</v>
      </c>
      <c r="X260" s="20">
        <v>0</v>
      </c>
      <c r="Y260" s="20">
        <f t="shared" si="9"/>
        <v>15</v>
      </c>
      <c r="Z260" s="20">
        <f t="shared" si="11"/>
        <v>4.29</v>
      </c>
      <c r="AA260" s="10"/>
      <c r="AB260" s="50" t="s">
        <v>99</v>
      </c>
      <c r="AC260" s="10" t="s">
        <v>69</v>
      </c>
      <c r="AD260" s="10"/>
      <c r="AE260" s="10"/>
      <c r="AF260" s="504"/>
      <c r="AG260" s="504"/>
      <c r="AH260" s="504"/>
      <c r="AI260" s="504"/>
      <c r="AJ260" s="504"/>
      <c r="AK260" s="504"/>
      <c r="AL260" s="504"/>
    </row>
    <row r="261" ht="24" spans="1:38">
      <c r="A261" s="507"/>
      <c r="B261" s="20">
        <v>18</v>
      </c>
      <c r="C261" s="506" t="s">
        <v>422</v>
      </c>
      <c r="D261" s="25">
        <v>22251242</v>
      </c>
      <c r="E261" s="20" t="s">
        <v>388</v>
      </c>
      <c r="F261" s="20">
        <v>0</v>
      </c>
      <c r="G261" s="20"/>
      <c r="H261" s="10"/>
      <c r="I261" s="10"/>
      <c r="J261" s="10"/>
      <c r="K261" s="10"/>
      <c r="L261" s="10"/>
      <c r="M261" s="10"/>
      <c r="N261" s="20"/>
      <c r="O261" s="10"/>
      <c r="P261" s="10"/>
      <c r="Q261" s="20">
        <v>3.75</v>
      </c>
      <c r="R261" s="20"/>
      <c r="S261" s="20">
        <v>10</v>
      </c>
      <c r="T261" s="20"/>
      <c r="U261" s="20"/>
      <c r="V261" s="20"/>
      <c r="W261" s="20" t="s">
        <v>40</v>
      </c>
      <c r="X261" s="20">
        <v>0</v>
      </c>
      <c r="Y261" s="20">
        <f t="shared" si="9"/>
        <v>13.75</v>
      </c>
      <c r="Z261" s="20">
        <f t="shared" si="11"/>
        <v>3.93</v>
      </c>
      <c r="AA261" s="10"/>
      <c r="AB261" s="50" t="s">
        <v>99</v>
      </c>
      <c r="AC261" s="10" t="s">
        <v>69</v>
      </c>
      <c r="AD261" s="10"/>
      <c r="AE261" s="10"/>
      <c r="AF261" s="504"/>
      <c r="AG261" s="504"/>
      <c r="AH261" s="504"/>
      <c r="AI261" s="504"/>
      <c r="AJ261" s="504"/>
      <c r="AK261" s="504"/>
      <c r="AL261" s="504"/>
    </row>
    <row r="262" ht="36" spans="1:38">
      <c r="A262" s="507"/>
      <c r="B262" s="20">
        <v>19</v>
      </c>
      <c r="C262" s="506" t="s">
        <v>423</v>
      </c>
      <c r="D262" s="25">
        <v>22251095</v>
      </c>
      <c r="E262" s="20" t="s">
        <v>388</v>
      </c>
      <c r="F262" s="25">
        <v>0</v>
      </c>
      <c r="G262" s="20"/>
      <c r="H262" s="10"/>
      <c r="I262" s="10"/>
      <c r="J262" s="10"/>
      <c r="K262" s="10"/>
      <c r="L262" s="10"/>
      <c r="M262" s="10"/>
      <c r="N262" s="20" t="s">
        <v>424</v>
      </c>
      <c r="O262" s="10"/>
      <c r="P262" s="10"/>
      <c r="Q262" s="20">
        <v>7.5</v>
      </c>
      <c r="R262" s="10"/>
      <c r="S262" s="20"/>
      <c r="T262" s="10"/>
      <c r="U262" s="10"/>
      <c r="V262" s="20"/>
      <c r="W262" s="20" t="s">
        <v>40</v>
      </c>
      <c r="X262" s="20">
        <v>1.5</v>
      </c>
      <c r="Y262" s="20">
        <f t="shared" si="9"/>
        <v>7.5</v>
      </c>
      <c r="Z262" s="20">
        <f t="shared" si="11"/>
        <v>3.64</v>
      </c>
      <c r="AA262" s="10"/>
      <c r="AB262" s="10"/>
      <c r="AC262" s="10" t="s">
        <v>69</v>
      </c>
      <c r="AD262" s="10"/>
      <c r="AE262" s="10"/>
      <c r="AF262" s="504"/>
      <c r="AG262" s="504"/>
      <c r="AH262" s="504"/>
      <c r="AI262" s="504"/>
      <c r="AJ262" s="504"/>
      <c r="AK262" s="504"/>
      <c r="AL262" s="504"/>
    </row>
    <row r="263" ht="36" spans="1:38">
      <c r="A263" s="507"/>
      <c r="B263" s="20">
        <v>20</v>
      </c>
      <c r="C263" s="506" t="s">
        <v>425</v>
      </c>
      <c r="D263" s="25">
        <v>22251011</v>
      </c>
      <c r="E263" s="20" t="s">
        <v>388</v>
      </c>
      <c r="F263" s="20">
        <v>0</v>
      </c>
      <c r="G263" s="20"/>
      <c r="H263" s="25"/>
      <c r="I263" s="211"/>
      <c r="J263" s="211"/>
      <c r="K263" s="211"/>
      <c r="L263" s="25"/>
      <c r="M263" s="211"/>
      <c r="N263" s="20" t="s">
        <v>426</v>
      </c>
      <c r="O263" s="211"/>
      <c r="P263" s="211"/>
      <c r="Q263" s="20"/>
      <c r="R263" s="211"/>
      <c r="S263" s="211"/>
      <c r="T263" s="211"/>
      <c r="U263" s="211"/>
      <c r="V263" s="25"/>
      <c r="W263" s="20" t="s">
        <v>40</v>
      </c>
      <c r="X263" s="25">
        <v>3</v>
      </c>
      <c r="Y263" s="20">
        <f t="shared" si="9"/>
        <v>0</v>
      </c>
      <c r="Z263" s="20">
        <f t="shared" si="11"/>
        <v>3</v>
      </c>
      <c r="AA263" s="50" t="s">
        <v>99</v>
      </c>
      <c r="AB263" s="25"/>
      <c r="AC263" s="10" t="s">
        <v>69</v>
      </c>
      <c r="AD263" s="20"/>
      <c r="AE263" s="20"/>
      <c r="AF263" s="504"/>
      <c r="AG263" s="504"/>
      <c r="AH263" s="504"/>
      <c r="AI263" s="504"/>
      <c r="AJ263" s="504"/>
      <c r="AK263" s="504"/>
      <c r="AL263" s="504"/>
    </row>
    <row r="264" ht="24" spans="1:38">
      <c r="A264" s="507"/>
      <c r="B264" s="20">
        <v>21</v>
      </c>
      <c r="C264" s="506" t="s">
        <v>427</v>
      </c>
      <c r="D264" s="25">
        <v>22251070</v>
      </c>
      <c r="E264" s="20" t="s">
        <v>388</v>
      </c>
      <c r="F264" s="20">
        <v>0</v>
      </c>
      <c r="G264" s="20"/>
      <c r="H264" s="10"/>
      <c r="I264" s="10"/>
      <c r="J264" s="10"/>
      <c r="K264" s="10"/>
      <c r="L264" s="10"/>
      <c r="M264" s="10"/>
      <c r="N264" s="20"/>
      <c r="O264" s="10"/>
      <c r="P264" s="10"/>
      <c r="Q264" s="20">
        <v>6</v>
      </c>
      <c r="R264" s="10"/>
      <c r="S264" s="10"/>
      <c r="T264" s="10"/>
      <c r="U264" s="10"/>
      <c r="V264" s="20">
        <v>2</v>
      </c>
      <c r="W264" s="20" t="s">
        <v>40</v>
      </c>
      <c r="X264" s="20">
        <v>0</v>
      </c>
      <c r="Y264" s="20">
        <f t="shared" si="9"/>
        <v>8</v>
      </c>
      <c r="Z264" s="20">
        <f t="shared" si="11"/>
        <v>2.29</v>
      </c>
      <c r="AA264" s="10"/>
      <c r="AB264" s="10"/>
      <c r="AC264" s="10" t="s">
        <v>69</v>
      </c>
      <c r="AD264" s="10"/>
      <c r="AE264" s="10"/>
      <c r="AF264" s="504"/>
      <c r="AG264" s="504"/>
      <c r="AH264" s="504"/>
      <c r="AI264" s="504"/>
      <c r="AJ264" s="504"/>
      <c r="AK264" s="504"/>
      <c r="AL264" s="504"/>
    </row>
    <row r="265" ht="24" spans="1:38">
      <c r="A265" s="507"/>
      <c r="B265" s="20">
        <v>22</v>
      </c>
      <c r="C265" s="506" t="s">
        <v>428</v>
      </c>
      <c r="D265" s="25">
        <v>22251109</v>
      </c>
      <c r="E265" s="20" t="s">
        <v>388</v>
      </c>
      <c r="F265" s="20">
        <v>0</v>
      </c>
      <c r="G265" s="20"/>
      <c r="H265" s="10"/>
      <c r="I265" s="10"/>
      <c r="J265" s="10"/>
      <c r="K265" s="10"/>
      <c r="L265" s="10"/>
      <c r="M265" s="10"/>
      <c r="N265" s="20"/>
      <c r="O265" s="10"/>
      <c r="P265" s="20">
        <v>2</v>
      </c>
      <c r="Q265" s="20"/>
      <c r="R265" s="10"/>
      <c r="S265" s="20"/>
      <c r="T265" s="10"/>
      <c r="U265" s="10"/>
      <c r="V265" s="20"/>
      <c r="W265" s="20" t="s">
        <v>40</v>
      </c>
      <c r="X265" s="20">
        <v>2</v>
      </c>
      <c r="Y265" s="20">
        <f t="shared" si="9"/>
        <v>0</v>
      </c>
      <c r="Z265" s="20">
        <f t="shared" si="11"/>
        <v>2</v>
      </c>
      <c r="AA265" s="50" t="s">
        <v>99</v>
      </c>
      <c r="AB265" s="10"/>
      <c r="AC265" s="10" t="s">
        <v>69</v>
      </c>
      <c r="AD265" s="10"/>
      <c r="AE265" s="10"/>
      <c r="AF265" s="504"/>
      <c r="AG265" s="504"/>
      <c r="AH265" s="504"/>
      <c r="AI265" s="504"/>
      <c r="AJ265" s="504"/>
      <c r="AK265" s="504"/>
      <c r="AL265" s="504"/>
    </row>
    <row r="266" ht="24" spans="1:38">
      <c r="A266" s="507"/>
      <c r="B266" s="20">
        <v>23</v>
      </c>
      <c r="C266" s="506" t="s">
        <v>429</v>
      </c>
      <c r="D266" s="25">
        <v>22251002</v>
      </c>
      <c r="E266" s="20" t="s">
        <v>388</v>
      </c>
      <c r="F266" s="20">
        <v>0</v>
      </c>
      <c r="G266" s="20"/>
      <c r="H266" s="20"/>
      <c r="I266" s="215"/>
      <c r="J266" s="215"/>
      <c r="K266" s="20"/>
      <c r="L266" s="20"/>
      <c r="M266" s="20"/>
      <c r="N266" s="20"/>
      <c r="O266" s="20"/>
      <c r="P266" s="20"/>
      <c r="Q266" s="20">
        <v>6</v>
      </c>
      <c r="R266" s="20"/>
      <c r="S266" s="20"/>
      <c r="T266" s="20"/>
      <c r="U266" s="20"/>
      <c r="V266" s="215"/>
      <c r="W266" s="20" t="s">
        <v>40</v>
      </c>
      <c r="X266" s="20">
        <v>0</v>
      </c>
      <c r="Y266" s="20">
        <f t="shared" si="9"/>
        <v>6</v>
      </c>
      <c r="Z266" s="20">
        <f t="shared" si="11"/>
        <v>1.71</v>
      </c>
      <c r="AA266" s="20"/>
      <c r="AB266" s="20"/>
      <c r="AC266" s="10" t="s">
        <v>69</v>
      </c>
      <c r="AD266" s="20"/>
      <c r="AE266" s="20"/>
      <c r="AF266" s="504"/>
      <c r="AG266" s="504"/>
      <c r="AH266" s="504"/>
      <c r="AI266" s="504"/>
      <c r="AJ266" s="504"/>
      <c r="AK266" s="504"/>
      <c r="AL266" s="504"/>
    </row>
    <row r="267" ht="24" spans="1:38">
      <c r="A267" s="507"/>
      <c r="B267" s="20">
        <v>24</v>
      </c>
      <c r="C267" s="506" t="s">
        <v>430</v>
      </c>
      <c r="D267" s="25">
        <v>22251055</v>
      </c>
      <c r="E267" s="20" t="s">
        <v>388</v>
      </c>
      <c r="F267" s="20">
        <v>0</v>
      </c>
      <c r="G267" s="20"/>
      <c r="H267" s="10"/>
      <c r="I267" s="10"/>
      <c r="J267" s="10"/>
      <c r="K267" s="10"/>
      <c r="L267" s="10"/>
      <c r="M267" s="10"/>
      <c r="N267" s="20"/>
      <c r="O267" s="10"/>
      <c r="P267" s="10"/>
      <c r="Q267" s="20">
        <v>6</v>
      </c>
      <c r="R267" s="10"/>
      <c r="S267" s="10"/>
      <c r="T267" s="10"/>
      <c r="U267" s="10"/>
      <c r="V267" s="10"/>
      <c r="W267" s="20" t="s">
        <v>40</v>
      </c>
      <c r="X267" s="20">
        <v>0</v>
      </c>
      <c r="Y267" s="20">
        <f t="shared" si="9"/>
        <v>6</v>
      </c>
      <c r="Z267" s="20">
        <f t="shared" si="11"/>
        <v>1.71</v>
      </c>
      <c r="AA267" s="10"/>
      <c r="AB267" s="10"/>
      <c r="AC267" s="10" t="s">
        <v>69</v>
      </c>
      <c r="AD267" s="10"/>
      <c r="AE267" s="10"/>
      <c r="AF267" s="504"/>
      <c r="AG267" s="504"/>
      <c r="AH267" s="504"/>
      <c r="AI267" s="504"/>
      <c r="AJ267" s="504"/>
      <c r="AK267" s="504"/>
      <c r="AL267" s="504"/>
    </row>
    <row r="268" ht="24" spans="1:38">
      <c r="A268" s="507"/>
      <c r="B268" s="20">
        <v>25</v>
      </c>
      <c r="C268" s="506" t="s">
        <v>431</v>
      </c>
      <c r="D268" s="25">
        <v>22251172</v>
      </c>
      <c r="E268" s="20" t="s">
        <v>388</v>
      </c>
      <c r="F268" s="25">
        <v>0</v>
      </c>
      <c r="G268" s="20"/>
      <c r="H268" s="10"/>
      <c r="I268" s="10"/>
      <c r="J268" s="10"/>
      <c r="K268" s="10"/>
      <c r="L268" s="10"/>
      <c r="M268" s="531"/>
      <c r="N268" s="20"/>
      <c r="O268" s="10"/>
      <c r="P268" s="10"/>
      <c r="Q268" s="20">
        <v>6</v>
      </c>
      <c r="R268" s="10"/>
      <c r="S268" s="20"/>
      <c r="T268" s="10"/>
      <c r="U268" s="10"/>
      <c r="V268" s="20"/>
      <c r="W268" s="20" t="s">
        <v>40</v>
      </c>
      <c r="X268" s="20">
        <v>0</v>
      </c>
      <c r="Y268" s="20">
        <f t="shared" si="9"/>
        <v>6</v>
      </c>
      <c r="Z268" s="20">
        <f t="shared" si="11"/>
        <v>1.71</v>
      </c>
      <c r="AA268" s="10"/>
      <c r="AB268" s="10"/>
      <c r="AC268" s="10" t="s">
        <v>69</v>
      </c>
      <c r="AD268" s="10"/>
      <c r="AE268" s="10"/>
      <c r="AF268" s="504"/>
      <c r="AG268" s="504"/>
      <c r="AH268" s="504"/>
      <c r="AI268" s="504"/>
      <c r="AJ268" s="504"/>
      <c r="AK268" s="504"/>
      <c r="AL268" s="504"/>
    </row>
    <row r="269" ht="24" spans="1:38">
      <c r="A269" s="507"/>
      <c r="B269" s="20">
        <v>26</v>
      </c>
      <c r="C269" s="506" t="s">
        <v>432</v>
      </c>
      <c r="D269" s="25">
        <v>22251006</v>
      </c>
      <c r="E269" s="20" t="s">
        <v>388</v>
      </c>
      <c r="F269" s="25">
        <v>0</v>
      </c>
      <c r="G269" s="20"/>
      <c r="H269" s="25"/>
      <c r="I269" s="211"/>
      <c r="J269" s="211"/>
      <c r="K269" s="211"/>
      <c r="L269" s="25"/>
      <c r="M269" s="211"/>
      <c r="N269" s="20"/>
      <c r="O269" s="211"/>
      <c r="P269" s="211"/>
      <c r="Q269" s="20"/>
      <c r="R269" s="211"/>
      <c r="S269" s="211"/>
      <c r="T269" s="211"/>
      <c r="U269" s="211"/>
      <c r="V269" s="25"/>
      <c r="W269" s="20" t="s">
        <v>40</v>
      </c>
      <c r="X269" s="25">
        <v>0</v>
      </c>
      <c r="Y269" s="20">
        <f t="shared" si="9"/>
        <v>0</v>
      </c>
      <c r="Z269" s="20">
        <f t="shared" si="11"/>
        <v>0</v>
      </c>
      <c r="AA269" s="25"/>
      <c r="AB269" s="25"/>
      <c r="AC269" s="10" t="s">
        <v>69</v>
      </c>
      <c r="AD269" s="20"/>
      <c r="AE269" s="20"/>
      <c r="AF269" s="504"/>
      <c r="AG269" s="504"/>
      <c r="AH269" s="504"/>
      <c r="AI269" s="504"/>
      <c r="AJ269" s="504"/>
      <c r="AK269" s="504"/>
      <c r="AL269" s="504"/>
    </row>
    <row r="270" ht="24" spans="1:38">
      <c r="A270" s="507"/>
      <c r="B270" s="20">
        <v>27</v>
      </c>
      <c r="C270" s="506" t="s">
        <v>433</v>
      </c>
      <c r="D270" s="25">
        <v>22251015</v>
      </c>
      <c r="E270" s="20" t="s">
        <v>388</v>
      </c>
      <c r="F270" s="279">
        <v>0</v>
      </c>
      <c r="G270" s="20"/>
      <c r="H270" s="508"/>
      <c r="I270" s="508"/>
      <c r="J270" s="508"/>
      <c r="K270" s="508"/>
      <c r="L270" s="508"/>
      <c r="M270" s="511"/>
      <c r="N270" s="20"/>
      <c r="O270" s="10"/>
      <c r="P270" s="10"/>
      <c r="Q270" s="20"/>
      <c r="R270" s="10"/>
      <c r="S270" s="10"/>
      <c r="T270" s="10"/>
      <c r="U270" s="10"/>
      <c r="V270" s="10"/>
      <c r="W270" s="20" t="s">
        <v>40</v>
      </c>
      <c r="X270" s="20">
        <v>0</v>
      </c>
      <c r="Y270" s="20">
        <f t="shared" si="9"/>
        <v>0</v>
      </c>
      <c r="Z270" s="20">
        <f t="shared" si="11"/>
        <v>0</v>
      </c>
      <c r="AA270" s="10"/>
      <c r="AB270" s="10"/>
      <c r="AC270" s="10" t="s">
        <v>69</v>
      </c>
      <c r="AD270" s="10"/>
      <c r="AE270" s="10"/>
      <c r="AF270" s="504"/>
      <c r="AG270" s="504"/>
      <c r="AH270" s="504"/>
      <c r="AI270" s="504"/>
      <c r="AJ270" s="504"/>
      <c r="AK270" s="504"/>
      <c r="AL270" s="504"/>
    </row>
    <row r="271" ht="24" spans="1:38">
      <c r="A271" s="507"/>
      <c r="B271" s="20">
        <v>28</v>
      </c>
      <c r="C271" s="506" t="s">
        <v>434</v>
      </c>
      <c r="D271" s="25">
        <v>22251032</v>
      </c>
      <c r="E271" s="20" t="s">
        <v>388</v>
      </c>
      <c r="F271" s="20">
        <v>0</v>
      </c>
      <c r="G271" s="20"/>
      <c r="H271" s="10"/>
      <c r="I271" s="10"/>
      <c r="J271" s="10"/>
      <c r="K271" s="10"/>
      <c r="L271" s="10"/>
      <c r="M271" s="10"/>
      <c r="N271" s="20"/>
      <c r="O271" s="10"/>
      <c r="P271" s="10"/>
      <c r="Q271" s="20"/>
      <c r="R271" s="10"/>
      <c r="S271" s="10"/>
      <c r="T271" s="10"/>
      <c r="U271" s="10"/>
      <c r="V271" s="10"/>
      <c r="W271" s="20" t="s">
        <v>40</v>
      </c>
      <c r="X271" s="20">
        <v>0</v>
      </c>
      <c r="Y271" s="20">
        <f t="shared" si="9"/>
        <v>0</v>
      </c>
      <c r="Z271" s="20">
        <f t="shared" si="11"/>
        <v>0</v>
      </c>
      <c r="AA271" s="10"/>
      <c r="AB271" s="10"/>
      <c r="AC271" s="10" t="s">
        <v>69</v>
      </c>
      <c r="AD271" s="10"/>
      <c r="AE271" s="10"/>
      <c r="AF271" s="504"/>
      <c r="AG271" s="504"/>
      <c r="AH271" s="504"/>
      <c r="AI271" s="504"/>
      <c r="AJ271" s="504"/>
      <c r="AK271" s="504"/>
      <c r="AL271" s="504"/>
    </row>
    <row r="272" ht="24" spans="1:38">
      <c r="A272" s="507"/>
      <c r="B272" s="20">
        <v>29</v>
      </c>
      <c r="C272" s="506" t="s">
        <v>435</v>
      </c>
      <c r="D272" s="25">
        <v>22251034</v>
      </c>
      <c r="E272" s="20" t="s">
        <v>388</v>
      </c>
      <c r="F272" s="25">
        <v>0</v>
      </c>
      <c r="G272" s="20"/>
      <c r="H272" s="10"/>
      <c r="I272" s="10"/>
      <c r="J272" s="10"/>
      <c r="K272" s="10"/>
      <c r="L272" s="10"/>
      <c r="M272" s="10"/>
      <c r="N272" s="20"/>
      <c r="O272" s="10"/>
      <c r="P272" s="10"/>
      <c r="Q272" s="20"/>
      <c r="R272" s="10"/>
      <c r="S272" s="10"/>
      <c r="T272" s="10"/>
      <c r="U272" s="10"/>
      <c r="V272" s="10"/>
      <c r="W272" s="20" t="s">
        <v>40</v>
      </c>
      <c r="X272" s="20">
        <v>0</v>
      </c>
      <c r="Y272" s="20">
        <f t="shared" si="9"/>
        <v>0</v>
      </c>
      <c r="Z272" s="20">
        <f t="shared" si="11"/>
        <v>0</v>
      </c>
      <c r="AA272" s="10"/>
      <c r="AB272" s="10"/>
      <c r="AC272" s="10" t="s">
        <v>69</v>
      </c>
      <c r="AD272" s="10"/>
      <c r="AE272" s="10"/>
      <c r="AF272" s="504"/>
      <c r="AG272" s="504"/>
      <c r="AH272" s="504"/>
      <c r="AI272" s="504"/>
      <c r="AJ272" s="504"/>
      <c r="AK272" s="504"/>
      <c r="AL272" s="504"/>
    </row>
    <row r="273" ht="24" spans="1:38">
      <c r="A273" s="507"/>
      <c r="B273" s="20">
        <v>30</v>
      </c>
      <c r="C273" s="506" t="s">
        <v>436</v>
      </c>
      <c r="D273" s="25">
        <v>22251036</v>
      </c>
      <c r="E273" s="20" t="s">
        <v>388</v>
      </c>
      <c r="F273" s="20">
        <v>0</v>
      </c>
      <c r="G273" s="276"/>
      <c r="H273" s="510"/>
      <c r="I273" s="508"/>
      <c r="J273" s="508"/>
      <c r="K273" s="508"/>
      <c r="L273" s="508"/>
      <c r="M273" s="508"/>
      <c r="N273" s="20"/>
      <c r="O273" s="508"/>
      <c r="P273" s="508"/>
      <c r="Q273" s="20"/>
      <c r="R273" s="508"/>
      <c r="S273" s="10"/>
      <c r="T273" s="508"/>
      <c r="U273" s="508"/>
      <c r="V273" s="10"/>
      <c r="W273" s="20" t="s">
        <v>40</v>
      </c>
      <c r="X273" s="20">
        <v>0</v>
      </c>
      <c r="Y273" s="20">
        <f t="shared" si="9"/>
        <v>0</v>
      </c>
      <c r="Z273" s="20">
        <f t="shared" si="11"/>
        <v>0</v>
      </c>
      <c r="AA273" s="10"/>
      <c r="AB273" s="10"/>
      <c r="AC273" s="10" t="s">
        <v>69</v>
      </c>
      <c r="AD273" s="10"/>
      <c r="AE273" s="10"/>
      <c r="AF273" s="504"/>
      <c r="AG273" s="504"/>
      <c r="AH273" s="504"/>
      <c r="AI273" s="504"/>
      <c r="AJ273" s="504"/>
      <c r="AK273" s="504"/>
      <c r="AL273" s="504"/>
    </row>
    <row r="274" ht="24" spans="1:38">
      <c r="A274" s="507"/>
      <c r="B274" s="20">
        <v>31</v>
      </c>
      <c r="C274" s="506" t="s">
        <v>437</v>
      </c>
      <c r="D274" s="25">
        <v>22251041</v>
      </c>
      <c r="E274" s="20" t="s">
        <v>388</v>
      </c>
      <c r="F274" s="25">
        <v>0</v>
      </c>
      <c r="G274" s="20"/>
      <c r="H274" s="508"/>
      <c r="I274" s="508"/>
      <c r="J274" s="508"/>
      <c r="K274" s="508"/>
      <c r="L274" s="508"/>
      <c r="M274" s="511"/>
      <c r="N274" s="20"/>
      <c r="O274" s="10"/>
      <c r="P274" s="10"/>
      <c r="Q274" s="20"/>
      <c r="R274" s="10"/>
      <c r="S274" s="10"/>
      <c r="T274" s="10"/>
      <c r="U274" s="10"/>
      <c r="V274" s="10"/>
      <c r="W274" s="20" t="s">
        <v>40</v>
      </c>
      <c r="X274" s="20"/>
      <c r="Y274" s="20"/>
      <c r="Z274" s="20">
        <f t="shared" si="11"/>
        <v>0</v>
      </c>
      <c r="AA274" s="10"/>
      <c r="AB274" s="10"/>
      <c r="AC274" s="10" t="s">
        <v>69</v>
      </c>
      <c r="AD274" s="10"/>
      <c r="AE274" s="10"/>
      <c r="AF274" s="504"/>
      <c r="AG274" s="504"/>
      <c r="AH274" s="504"/>
      <c r="AI274" s="504"/>
      <c r="AJ274" s="504"/>
      <c r="AK274" s="504"/>
      <c r="AL274" s="504"/>
    </row>
    <row r="275" ht="24" spans="1:38">
      <c r="A275" s="507"/>
      <c r="B275" s="20">
        <v>32</v>
      </c>
      <c r="C275" s="506" t="s">
        <v>438</v>
      </c>
      <c r="D275" s="25" t="s">
        <v>439</v>
      </c>
      <c r="E275" s="20" t="s">
        <v>388</v>
      </c>
      <c r="F275" s="20">
        <v>0</v>
      </c>
      <c r="G275" s="20"/>
      <c r="H275" s="10"/>
      <c r="I275" s="10"/>
      <c r="J275" s="10"/>
      <c r="K275" s="10"/>
      <c r="L275" s="10"/>
      <c r="M275" s="10"/>
      <c r="N275" s="20"/>
      <c r="O275" s="10"/>
      <c r="P275" s="10"/>
      <c r="Q275" s="20"/>
      <c r="R275" s="10"/>
      <c r="S275" s="20"/>
      <c r="T275" s="10"/>
      <c r="U275" s="10"/>
      <c r="V275" s="20"/>
      <c r="W275" s="20" t="s">
        <v>40</v>
      </c>
      <c r="X275" s="20">
        <v>0</v>
      </c>
      <c r="Y275" s="20">
        <f t="shared" ref="Y275:Y279" si="12">SUM(Q275:V275)</f>
        <v>0</v>
      </c>
      <c r="Z275" s="20">
        <f t="shared" si="11"/>
        <v>0</v>
      </c>
      <c r="AA275" s="10"/>
      <c r="AB275" s="10"/>
      <c r="AC275" s="10" t="s">
        <v>69</v>
      </c>
      <c r="AD275" s="10"/>
      <c r="AE275" s="10"/>
      <c r="AF275" s="504"/>
      <c r="AG275" s="504"/>
      <c r="AH275" s="504"/>
      <c r="AI275" s="504"/>
      <c r="AJ275" s="504"/>
      <c r="AK275" s="504"/>
      <c r="AL275" s="504"/>
    </row>
    <row r="276" ht="24" spans="1:38">
      <c r="A276" s="507"/>
      <c r="B276" s="20">
        <v>33</v>
      </c>
      <c r="C276" s="506" t="s">
        <v>440</v>
      </c>
      <c r="D276" s="25">
        <v>22251145</v>
      </c>
      <c r="E276" s="20" t="s">
        <v>388</v>
      </c>
      <c r="F276" s="25">
        <v>0</v>
      </c>
      <c r="G276" s="20"/>
      <c r="H276" s="10"/>
      <c r="I276" s="10"/>
      <c r="J276" s="10"/>
      <c r="K276" s="10"/>
      <c r="L276" s="10"/>
      <c r="M276" s="10"/>
      <c r="N276" s="20"/>
      <c r="O276" s="10"/>
      <c r="P276" s="10"/>
      <c r="Q276" s="10"/>
      <c r="R276" s="10"/>
      <c r="S276" s="20"/>
      <c r="T276" s="10"/>
      <c r="U276" s="10"/>
      <c r="V276" s="20"/>
      <c r="W276" s="20" t="s">
        <v>40</v>
      </c>
      <c r="X276" s="20">
        <v>0</v>
      </c>
      <c r="Y276" s="20">
        <f t="shared" si="12"/>
        <v>0</v>
      </c>
      <c r="Z276" s="20">
        <f t="shared" si="11"/>
        <v>0</v>
      </c>
      <c r="AA276" s="10"/>
      <c r="AB276" s="10"/>
      <c r="AC276" s="10" t="s">
        <v>69</v>
      </c>
      <c r="AD276" s="10"/>
      <c r="AE276" s="10"/>
      <c r="AF276" s="504"/>
      <c r="AG276" s="504"/>
      <c r="AH276" s="504"/>
      <c r="AI276" s="504"/>
      <c r="AJ276" s="504"/>
      <c r="AK276" s="504"/>
      <c r="AL276" s="504"/>
    </row>
    <row r="277" ht="24" spans="1:38">
      <c r="A277" s="507"/>
      <c r="B277" s="20">
        <v>34</v>
      </c>
      <c r="C277" s="506" t="s">
        <v>441</v>
      </c>
      <c r="D277" s="25">
        <v>22251154</v>
      </c>
      <c r="E277" s="20" t="s">
        <v>388</v>
      </c>
      <c r="F277" s="20">
        <v>0</v>
      </c>
      <c r="G277" s="20"/>
      <c r="H277" s="10"/>
      <c r="I277" s="10"/>
      <c r="J277" s="10"/>
      <c r="K277" s="10"/>
      <c r="L277" s="10"/>
      <c r="M277" s="10"/>
      <c r="N277" s="20"/>
      <c r="O277" s="10"/>
      <c r="P277" s="10"/>
      <c r="Q277" s="10"/>
      <c r="R277" s="10"/>
      <c r="S277" s="20"/>
      <c r="T277" s="10"/>
      <c r="U277" s="10"/>
      <c r="V277" s="20"/>
      <c r="W277" s="20" t="s">
        <v>40</v>
      </c>
      <c r="X277" s="20">
        <v>0</v>
      </c>
      <c r="Y277" s="20">
        <f t="shared" si="12"/>
        <v>0</v>
      </c>
      <c r="Z277" s="20">
        <f t="shared" si="11"/>
        <v>0</v>
      </c>
      <c r="AA277" s="10"/>
      <c r="AB277" s="10"/>
      <c r="AC277" s="10" t="s">
        <v>69</v>
      </c>
      <c r="AD277" s="10"/>
      <c r="AE277" s="10"/>
      <c r="AF277" s="504"/>
      <c r="AG277" s="504"/>
      <c r="AH277" s="504"/>
      <c r="AI277" s="504"/>
      <c r="AJ277" s="504"/>
      <c r="AK277" s="504"/>
      <c r="AL277" s="504"/>
    </row>
    <row r="278" ht="24" spans="1:38">
      <c r="A278" s="507"/>
      <c r="B278" s="20">
        <v>35</v>
      </c>
      <c r="C278" s="506" t="s">
        <v>442</v>
      </c>
      <c r="D278" s="25" t="s">
        <v>443</v>
      </c>
      <c r="E278" s="20" t="s">
        <v>388</v>
      </c>
      <c r="F278" s="20">
        <v>0</v>
      </c>
      <c r="G278" s="20"/>
      <c r="H278" s="10"/>
      <c r="I278" s="10"/>
      <c r="J278" s="10"/>
      <c r="K278" s="10"/>
      <c r="L278" s="10"/>
      <c r="M278" s="10"/>
      <c r="N278" s="20"/>
      <c r="O278" s="10"/>
      <c r="P278" s="10"/>
      <c r="Q278" s="20"/>
      <c r="R278" s="10"/>
      <c r="S278" s="20"/>
      <c r="T278" s="10"/>
      <c r="U278" s="10"/>
      <c r="V278" s="20"/>
      <c r="W278" s="20" t="s">
        <v>40</v>
      </c>
      <c r="X278" s="20">
        <v>0</v>
      </c>
      <c r="Y278" s="20">
        <f t="shared" si="12"/>
        <v>0</v>
      </c>
      <c r="Z278" s="20">
        <f t="shared" si="11"/>
        <v>0</v>
      </c>
      <c r="AA278" s="10"/>
      <c r="AB278" s="10"/>
      <c r="AC278" s="10" t="s">
        <v>69</v>
      </c>
      <c r="AD278" s="10"/>
      <c r="AE278" s="10"/>
      <c r="AF278" s="504"/>
      <c r="AG278" s="504"/>
      <c r="AH278" s="504"/>
      <c r="AI278" s="504"/>
      <c r="AJ278" s="504"/>
      <c r="AK278" s="504"/>
      <c r="AL278" s="504"/>
    </row>
    <row r="279" ht="24" spans="1:38">
      <c r="A279" s="518"/>
      <c r="B279" s="20">
        <v>36</v>
      </c>
      <c r="C279" s="506" t="s">
        <v>444</v>
      </c>
      <c r="D279" s="25">
        <v>22251311</v>
      </c>
      <c r="E279" s="20" t="s">
        <v>388</v>
      </c>
      <c r="F279" s="20">
        <v>0</v>
      </c>
      <c r="G279" s="20"/>
      <c r="H279" s="519"/>
      <c r="I279" s="519"/>
      <c r="J279" s="519"/>
      <c r="K279" s="519"/>
      <c r="L279" s="519"/>
      <c r="M279" s="519"/>
      <c r="N279" s="20"/>
      <c r="O279" s="519"/>
      <c r="P279" s="519"/>
      <c r="Q279" s="20"/>
      <c r="R279" s="519"/>
      <c r="S279" s="519"/>
      <c r="T279" s="519"/>
      <c r="U279" s="519"/>
      <c r="V279" s="20"/>
      <c r="W279" s="20" t="s">
        <v>40</v>
      </c>
      <c r="X279" s="20">
        <v>0</v>
      </c>
      <c r="Y279" s="20">
        <f t="shared" si="12"/>
        <v>0</v>
      </c>
      <c r="Z279" s="20">
        <f t="shared" si="11"/>
        <v>0</v>
      </c>
      <c r="AA279" s="10"/>
      <c r="AB279" s="10"/>
      <c r="AC279" s="10" t="s">
        <v>69</v>
      </c>
      <c r="AD279" s="10"/>
      <c r="AE279" s="10"/>
      <c r="AF279" s="504"/>
      <c r="AG279" s="504"/>
      <c r="AH279" s="504"/>
      <c r="AI279" s="504"/>
      <c r="AJ279" s="504"/>
      <c r="AK279" s="504"/>
      <c r="AL279" s="504"/>
    </row>
    <row r="280" ht="72" spans="1:38">
      <c r="A280" s="505" t="s">
        <v>445</v>
      </c>
      <c r="B280" s="520">
        <v>1</v>
      </c>
      <c r="C280" s="520" t="s">
        <v>446</v>
      </c>
      <c r="D280" s="520">
        <v>22251146</v>
      </c>
      <c r="E280" s="520" t="s">
        <v>447</v>
      </c>
      <c r="F280" s="520">
        <v>0</v>
      </c>
      <c r="G280" s="520">
        <v>0</v>
      </c>
      <c r="H280" s="520">
        <v>0</v>
      </c>
      <c r="I280" s="520" t="s">
        <v>448</v>
      </c>
      <c r="J280" s="520">
        <v>0</v>
      </c>
      <c r="K280" s="520">
        <v>0</v>
      </c>
      <c r="L280" s="520">
        <v>0</v>
      </c>
      <c r="M280" s="520">
        <v>0</v>
      </c>
      <c r="N280" s="520" t="s">
        <v>449</v>
      </c>
      <c r="O280" s="520">
        <v>0</v>
      </c>
      <c r="P280" s="520">
        <v>0</v>
      </c>
      <c r="Q280" s="520" t="s">
        <v>450</v>
      </c>
      <c r="R280" s="520">
        <v>0</v>
      </c>
      <c r="S280" s="520" t="s">
        <v>451</v>
      </c>
      <c r="T280" s="520">
        <v>0</v>
      </c>
      <c r="U280" s="520" t="s">
        <v>452</v>
      </c>
      <c r="V280" s="520" t="s">
        <v>453</v>
      </c>
      <c r="W280" s="520" t="s">
        <v>40</v>
      </c>
      <c r="X280" s="520">
        <v>17.2</v>
      </c>
      <c r="Y280" s="520">
        <v>79.9</v>
      </c>
      <c r="Z280" s="520">
        <f t="shared" ref="Z280:Z304" si="13">X280+Y280*80/280</f>
        <v>40.0285714285714</v>
      </c>
      <c r="AA280" s="520" t="s">
        <v>99</v>
      </c>
      <c r="AB280" s="520" t="s">
        <v>99</v>
      </c>
      <c r="AC280" s="520" t="s">
        <v>40</v>
      </c>
      <c r="AD280" s="520" t="s">
        <v>99</v>
      </c>
      <c r="AE280" s="520" t="s">
        <v>99</v>
      </c>
      <c r="AF280" s="504"/>
      <c r="AG280" s="504"/>
      <c r="AH280" s="504"/>
      <c r="AI280" s="504"/>
      <c r="AJ280" s="504"/>
      <c r="AK280" s="504"/>
      <c r="AL280" s="504"/>
    </row>
    <row r="281" ht="48" spans="1:38">
      <c r="A281" s="507"/>
      <c r="B281" s="520">
        <v>2</v>
      </c>
      <c r="C281" s="520" t="s">
        <v>454</v>
      </c>
      <c r="D281" s="520">
        <v>22251300</v>
      </c>
      <c r="E281" s="520" t="s">
        <v>447</v>
      </c>
      <c r="F281" s="520">
        <v>0</v>
      </c>
      <c r="G281" s="520">
        <v>0</v>
      </c>
      <c r="H281" s="520">
        <v>0</v>
      </c>
      <c r="I281" s="532" t="s">
        <v>455</v>
      </c>
      <c r="J281" s="532">
        <v>0</v>
      </c>
      <c r="K281" s="532">
        <v>0</v>
      </c>
      <c r="L281" s="532">
        <v>0</v>
      </c>
      <c r="M281" s="532" t="s">
        <v>456</v>
      </c>
      <c r="N281" s="532" t="s">
        <v>457</v>
      </c>
      <c r="O281" s="532">
        <v>0</v>
      </c>
      <c r="P281" s="532">
        <v>0</v>
      </c>
      <c r="Q281" s="532" t="s">
        <v>450</v>
      </c>
      <c r="R281" s="532">
        <v>0</v>
      </c>
      <c r="S281" s="532" t="s">
        <v>451</v>
      </c>
      <c r="T281" s="532">
        <v>0</v>
      </c>
      <c r="U281" s="532" t="s">
        <v>458</v>
      </c>
      <c r="V281" s="532" t="s">
        <v>459</v>
      </c>
      <c r="W281" s="520" t="s">
        <v>40</v>
      </c>
      <c r="X281" s="520">
        <v>13.7</v>
      </c>
      <c r="Y281" s="520">
        <v>86</v>
      </c>
      <c r="Z281" s="520">
        <f t="shared" si="13"/>
        <v>38.2714285714286</v>
      </c>
      <c r="AA281" s="520" t="s">
        <v>99</v>
      </c>
      <c r="AB281" s="520" t="s">
        <v>99</v>
      </c>
      <c r="AC281" s="520" t="s">
        <v>40</v>
      </c>
      <c r="AD281" s="520" t="s">
        <v>99</v>
      </c>
      <c r="AE281" s="520" t="s">
        <v>99</v>
      </c>
      <c r="AF281" s="504"/>
      <c r="AG281" s="504"/>
      <c r="AH281" s="504"/>
      <c r="AI281" s="504"/>
      <c r="AJ281" s="504"/>
      <c r="AK281" s="504"/>
      <c r="AL281" s="504"/>
    </row>
    <row r="282" ht="48" spans="1:38">
      <c r="A282" s="507"/>
      <c r="B282" s="520">
        <v>3</v>
      </c>
      <c r="C282" s="520" t="s">
        <v>460</v>
      </c>
      <c r="D282" s="520">
        <v>22251328</v>
      </c>
      <c r="E282" s="520" t="s">
        <v>447</v>
      </c>
      <c r="F282" s="520">
        <v>0</v>
      </c>
      <c r="G282" s="520">
        <v>0</v>
      </c>
      <c r="H282" s="520">
        <v>0</v>
      </c>
      <c r="I282" s="520" t="s">
        <v>448</v>
      </c>
      <c r="J282" s="520">
        <v>0</v>
      </c>
      <c r="K282" s="520">
        <v>0</v>
      </c>
      <c r="L282" s="520">
        <v>0</v>
      </c>
      <c r="M282" s="520">
        <v>0</v>
      </c>
      <c r="N282" s="520" t="s">
        <v>461</v>
      </c>
      <c r="O282" s="520">
        <v>0</v>
      </c>
      <c r="P282" s="520">
        <v>0</v>
      </c>
      <c r="Q282" s="520" t="s">
        <v>462</v>
      </c>
      <c r="R282" s="539">
        <v>0</v>
      </c>
      <c r="S282" s="520" t="s">
        <v>451</v>
      </c>
      <c r="T282" s="520">
        <v>0</v>
      </c>
      <c r="U282" s="520">
        <v>0</v>
      </c>
      <c r="V282" s="520" t="s">
        <v>463</v>
      </c>
      <c r="W282" s="520" t="s">
        <v>40</v>
      </c>
      <c r="X282" s="520">
        <v>14.5</v>
      </c>
      <c r="Y282" s="520">
        <v>46.5</v>
      </c>
      <c r="Z282" s="520">
        <f t="shared" si="13"/>
        <v>27.7857142857143</v>
      </c>
      <c r="AA282" s="520" t="s">
        <v>99</v>
      </c>
      <c r="AB282" s="520" t="s">
        <v>99</v>
      </c>
      <c r="AC282" s="520" t="s">
        <v>40</v>
      </c>
      <c r="AD282" s="520" t="s">
        <v>99</v>
      </c>
      <c r="AE282" s="520" t="s">
        <v>99</v>
      </c>
      <c r="AF282" s="504"/>
      <c r="AG282" s="504"/>
      <c r="AH282" s="504"/>
      <c r="AI282" s="504"/>
      <c r="AJ282" s="504"/>
      <c r="AK282" s="504"/>
      <c r="AL282" s="504"/>
    </row>
    <row r="283" ht="48" spans="1:38">
      <c r="A283" s="507"/>
      <c r="B283" s="520">
        <v>4</v>
      </c>
      <c r="C283" s="520" t="s">
        <v>464</v>
      </c>
      <c r="D283" s="520">
        <v>22251275</v>
      </c>
      <c r="E283" s="520" t="s">
        <v>447</v>
      </c>
      <c r="F283" s="520">
        <v>0</v>
      </c>
      <c r="G283" s="520">
        <v>0</v>
      </c>
      <c r="H283" s="520">
        <v>0</v>
      </c>
      <c r="I283" s="520" t="s">
        <v>448</v>
      </c>
      <c r="J283" s="520">
        <v>0</v>
      </c>
      <c r="K283" s="520">
        <v>0</v>
      </c>
      <c r="L283" s="520">
        <v>0</v>
      </c>
      <c r="M283" s="520">
        <v>0</v>
      </c>
      <c r="N283" s="520">
        <v>0</v>
      </c>
      <c r="O283" s="520">
        <v>0</v>
      </c>
      <c r="P283" s="520">
        <v>0</v>
      </c>
      <c r="Q283" s="520" t="s">
        <v>465</v>
      </c>
      <c r="R283" s="520">
        <v>0</v>
      </c>
      <c r="S283" s="520" t="s">
        <v>451</v>
      </c>
      <c r="T283" s="520">
        <v>0</v>
      </c>
      <c r="U283" s="520" t="s">
        <v>466</v>
      </c>
      <c r="V283" s="520" t="s">
        <v>467</v>
      </c>
      <c r="W283" s="520" t="s">
        <v>40</v>
      </c>
      <c r="X283" s="520">
        <v>10</v>
      </c>
      <c r="Y283" s="520">
        <v>58.6</v>
      </c>
      <c r="Z283" s="520">
        <f t="shared" si="13"/>
        <v>26.7428571428571</v>
      </c>
      <c r="AA283" s="520"/>
      <c r="AB283" s="520" t="s">
        <v>99</v>
      </c>
      <c r="AC283" s="520" t="s">
        <v>40</v>
      </c>
      <c r="AD283" s="520" t="s">
        <v>99</v>
      </c>
      <c r="AE283" s="520"/>
      <c r="AF283" s="504"/>
      <c r="AG283" s="504"/>
      <c r="AH283" s="504"/>
      <c r="AI283" s="504"/>
      <c r="AJ283" s="504"/>
      <c r="AK283" s="504"/>
      <c r="AL283" s="504"/>
    </row>
    <row r="284" ht="48" spans="1:38">
      <c r="A284" s="507"/>
      <c r="B284" s="520">
        <v>5</v>
      </c>
      <c r="C284" s="520" t="s">
        <v>468</v>
      </c>
      <c r="D284" s="520">
        <v>22251211</v>
      </c>
      <c r="E284" s="520" t="s">
        <v>447</v>
      </c>
      <c r="F284" s="520">
        <v>0</v>
      </c>
      <c r="G284" s="520">
        <v>0</v>
      </c>
      <c r="H284" s="520">
        <v>0</v>
      </c>
      <c r="I284" s="520" t="s">
        <v>448</v>
      </c>
      <c r="J284" s="520">
        <v>0</v>
      </c>
      <c r="K284" s="520">
        <v>0</v>
      </c>
      <c r="L284" s="520">
        <v>0</v>
      </c>
      <c r="M284" s="520">
        <v>0</v>
      </c>
      <c r="N284" s="520" t="s">
        <v>469</v>
      </c>
      <c r="O284" s="520">
        <v>0</v>
      </c>
      <c r="P284" s="520">
        <v>0</v>
      </c>
      <c r="Q284" s="520" t="s">
        <v>470</v>
      </c>
      <c r="R284" s="520">
        <v>0</v>
      </c>
      <c r="S284" s="520" t="s">
        <v>451</v>
      </c>
      <c r="T284" s="520">
        <v>0</v>
      </c>
      <c r="U284" s="520">
        <v>0</v>
      </c>
      <c r="V284" s="520">
        <v>0</v>
      </c>
      <c r="W284" s="520" t="s">
        <v>40</v>
      </c>
      <c r="X284" s="520">
        <v>13</v>
      </c>
      <c r="Y284" s="520">
        <v>46.25</v>
      </c>
      <c r="Z284" s="520">
        <f t="shared" si="13"/>
        <v>26.2142857142857</v>
      </c>
      <c r="AA284" s="520" t="s">
        <v>99</v>
      </c>
      <c r="AB284" s="520" t="s">
        <v>99</v>
      </c>
      <c r="AC284" s="520" t="s">
        <v>40</v>
      </c>
      <c r="AD284" s="520" t="s">
        <v>99</v>
      </c>
      <c r="AE284" s="520" t="s">
        <v>99</v>
      </c>
      <c r="AF284" s="504"/>
      <c r="AG284" s="504"/>
      <c r="AH284" s="504"/>
      <c r="AI284" s="504"/>
      <c r="AJ284" s="504"/>
      <c r="AK284" s="504"/>
      <c r="AL284" s="504"/>
    </row>
    <row r="285" ht="48" spans="1:38">
      <c r="A285" s="507"/>
      <c r="B285" s="520">
        <v>6</v>
      </c>
      <c r="C285" s="520" t="s">
        <v>471</v>
      </c>
      <c r="D285" s="520">
        <v>22251047</v>
      </c>
      <c r="E285" s="520" t="s">
        <v>447</v>
      </c>
      <c r="F285" s="520">
        <v>0</v>
      </c>
      <c r="G285" s="520">
        <v>0</v>
      </c>
      <c r="H285" s="520">
        <v>0</v>
      </c>
      <c r="I285" s="520">
        <v>0</v>
      </c>
      <c r="J285" s="520">
        <v>0</v>
      </c>
      <c r="K285" s="520">
        <v>0</v>
      </c>
      <c r="L285" s="520">
        <v>0</v>
      </c>
      <c r="M285" s="520">
        <v>0</v>
      </c>
      <c r="N285" s="520">
        <v>0</v>
      </c>
      <c r="O285" s="520"/>
      <c r="P285" s="520">
        <v>0</v>
      </c>
      <c r="Q285" s="520" t="s">
        <v>470</v>
      </c>
      <c r="R285" s="520">
        <v>0</v>
      </c>
      <c r="S285" s="520" t="s">
        <v>472</v>
      </c>
      <c r="T285" s="520">
        <v>0</v>
      </c>
      <c r="U285" s="520" t="s">
        <v>473</v>
      </c>
      <c r="V285" s="520" t="s">
        <v>474</v>
      </c>
      <c r="W285" s="520" t="s">
        <v>40</v>
      </c>
      <c r="X285" s="520">
        <v>0</v>
      </c>
      <c r="Y285" s="520">
        <v>79.75</v>
      </c>
      <c r="Z285" s="520">
        <f t="shared" si="13"/>
        <v>22.7857142857143</v>
      </c>
      <c r="AA285" s="520"/>
      <c r="AB285" s="520" t="s">
        <v>99</v>
      </c>
      <c r="AC285" s="520" t="s">
        <v>40</v>
      </c>
      <c r="AD285" s="520" t="s">
        <v>99</v>
      </c>
      <c r="AE285" s="520"/>
      <c r="AF285" s="504"/>
      <c r="AG285" s="504"/>
      <c r="AH285" s="504"/>
      <c r="AI285" s="504"/>
      <c r="AJ285" s="504"/>
      <c r="AK285" s="504"/>
      <c r="AL285" s="504"/>
    </row>
    <row r="286" ht="36" spans="1:38">
      <c r="A286" s="507"/>
      <c r="B286" s="520">
        <v>7</v>
      </c>
      <c r="C286" s="520" t="s">
        <v>475</v>
      </c>
      <c r="D286" s="520">
        <v>22251214</v>
      </c>
      <c r="E286" s="520" t="s">
        <v>447</v>
      </c>
      <c r="F286" s="520">
        <v>0</v>
      </c>
      <c r="G286" s="520">
        <v>0</v>
      </c>
      <c r="H286" s="520">
        <v>0</v>
      </c>
      <c r="I286" s="520" t="s">
        <v>476</v>
      </c>
      <c r="J286" s="520">
        <v>0</v>
      </c>
      <c r="K286" s="520">
        <v>0</v>
      </c>
      <c r="L286" s="520">
        <v>0</v>
      </c>
      <c r="M286" s="520">
        <v>0</v>
      </c>
      <c r="N286" s="520" t="s">
        <v>469</v>
      </c>
      <c r="O286" s="520">
        <v>0</v>
      </c>
      <c r="P286" s="520">
        <v>0</v>
      </c>
      <c r="Q286" s="520" t="s">
        <v>477</v>
      </c>
      <c r="R286" s="520">
        <v>0</v>
      </c>
      <c r="S286" s="520" t="s">
        <v>478</v>
      </c>
      <c r="T286" s="520">
        <v>0</v>
      </c>
      <c r="U286" s="520" t="s">
        <v>466</v>
      </c>
      <c r="V286" s="520">
        <v>0</v>
      </c>
      <c r="W286" s="520" t="s">
        <v>40</v>
      </c>
      <c r="X286" s="520">
        <v>14</v>
      </c>
      <c r="Y286" s="520">
        <v>25.75</v>
      </c>
      <c r="Z286" s="520">
        <f t="shared" si="13"/>
        <v>21.3571428571429</v>
      </c>
      <c r="AA286" s="520" t="s">
        <v>99</v>
      </c>
      <c r="AB286" s="520" t="s">
        <v>99</v>
      </c>
      <c r="AC286" s="520" t="s">
        <v>40</v>
      </c>
      <c r="AD286" s="520" t="s">
        <v>99</v>
      </c>
      <c r="AE286" s="520" t="s">
        <v>99</v>
      </c>
      <c r="AF286" s="504"/>
      <c r="AG286" s="504"/>
      <c r="AH286" s="504"/>
      <c r="AI286" s="504"/>
      <c r="AJ286" s="504"/>
      <c r="AK286" s="504"/>
      <c r="AL286" s="504"/>
    </row>
    <row r="287" ht="48" spans="1:38">
      <c r="A287" s="507"/>
      <c r="B287" s="520">
        <v>8</v>
      </c>
      <c r="C287" s="520" t="s">
        <v>479</v>
      </c>
      <c r="D287" s="520">
        <v>22251312</v>
      </c>
      <c r="E287" s="520" t="s">
        <v>447</v>
      </c>
      <c r="F287" s="520">
        <v>0</v>
      </c>
      <c r="G287" s="520">
        <v>0</v>
      </c>
      <c r="H287" s="520">
        <v>0</v>
      </c>
      <c r="I287" s="520">
        <v>0</v>
      </c>
      <c r="J287" s="520">
        <v>0</v>
      </c>
      <c r="K287" s="520">
        <v>0</v>
      </c>
      <c r="L287" s="520">
        <v>0</v>
      </c>
      <c r="M287" s="520">
        <v>0</v>
      </c>
      <c r="N287" s="520">
        <v>0</v>
      </c>
      <c r="O287" s="520">
        <v>0</v>
      </c>
      <c r="P287" s="520">
        <v>0</v>
      </c>
      <c r="Q287" s="520" t="s">
        <v>480</v>
      </c>
      <c r="R287" s="520">
        <v>0</v>
      </c>
      <c r="S287" s="520" t="s">
        <v>451</v>
      </c>
      <c r="T287" s="520">
        <v>0</v>
      </c>
      <c r="U287" s="520" t="s">
        <v>458</v>
      </c>
      <c r="V287" s="520">
        <v>0</v>
      </c>
      <c r="W287" s="520" t="s">
        <v>40</v>
      </c>
      <c r="X287" s="520">
        <v>0</v>
      </c>
      <c r="Y287" s="520">
        <v>72</v>
      </c>
      <c r="Z287" s="520">
        <f t="shared" si="13"/>
        <v>20.5714285714286</v>
      </c>
      <c r="AA287" s="520"/>
      <c r="AB287" s="520" t="s">
        <v>99</v>
      </c>
      <c r="AC287" s="520" t="s">
        <v>40</v>
      </c>
      <c r="AD287" s="520" t="s">
        <v>99</v>
      </c>
      <c r="AE287" s="520"/>
      <c r="AF287" s="504"/>
      <c r="AG287" s="504"/>
      <c r="AH287" s="504"/>
      <c r="AI287" s="504"/>
      <c r="AJ287" s="504"/>
      <c r="AK287" s="504"/>
      <c r="AL287" s="504"/>
    </row>
    <row r="288" ht="36" spans="1:38">
      <c r="A288" s="507"/>
      <c r="B288" s="520">
        <v>9</v>
      </c>
      <c r="C288" s="520" t="s">
        <v>481</v>
      </c>
      <c r="D288" s="520">
        <v>22251049</v>
      </c>
      <c r="E288" s="520" t="s">
        <v>447</v>
      </c>
      <c r="F288" s="520">
        <v>0</v>
      </c>
      <c r="G288" s="520">
        <v>0</v>
      </c>
      <c r="H288" s="520">
        <v>0</v>
      </c>
      <c r="I288" s="520" t="s">
        <v>448</v>
      </c>
      <c r="J288" s="520">
        <v>0</v>
      </c>
      <c r="K288" s="520">
        <v>0</v>
      </c>
      <c r="L288" s="520">
        <v>0</v>
      </c>
      <c r="M288" s="520">
        <v>0</v>
      </c>
      <c r="N288" s="520" t="s">
        <v>482</v>
      </c>
      <c r="O288" s="520">
        <v>0</v>
      </c>
      <c r="P288" s="520">
        <v>0</v>
      </c>
      <c r="Q288" s="520" t="s">
        <v>477</v>
      </c>
      <c r="R288" s="520">
        <v>0</v>
      </c>
      <c r="S288" s="520" t="s">
        <v>478</v>
      </c>
      <c r="T288" s="520">
        <v>0</v>
      </c>
      <c r="U288" s="520">
        <v>0</v>
      </c>
      <c r="V288" s="520">
        <v>0</v>
      </c>
      <c r="W288" s="520" t="s">
        <v>40</v>
      </c>
      <c r="X288" s="520">
        <v>13</v>
      </c>
      <c r="Y288" s="520">
        <v>13.75</v>
      </c>
      <c r="Z288" s="520">
        <f t="shared" si="13"/>
        <v>16.9285714285714</v>
      </c>
      <c r="AA288" s="520" t="s">
        <v>99</v>
      </c>
      <c r="AB288" s="520" t="s">
        <v>99</v>
      </c>
      <c r="AC288" s="520" t="s">
        <v>40</v>
      </c>
      <c r="AD288" s="520" t="s">
        <v>99</v>
      </c>
      <c r="AE288" s="520" t="s">
        <v>99</v>
      </c>
      <c r="AF288" s="504"/>
      <c r="AG288" s="504"/>
      <c r="AH288" s="504"/>
      <c r="AI288" s="504"/>
      <c r="AJ288" s="504"/>
      <c r="AK288" s="504"/>
      <c r="AL288" s="504"/>
    </row>
    <row r="289" ht="24" spans="1:38">
      <c r="A289" s="507"/>
      <c r="B289" s="520">
        <v>10</v>
      </c>
      <c r="C289" s="520" t="s">
        <v>483</v>
      </c>
      <c r="D289" s="520">
        <v>22251137</v>
      </c>
      <c r="E289" s="520" t="s">
        <v>447</v>
      </c>
      <c r="F289" s="520">
        <v>0</v>
      </c>
      <c r="G289" s="520">
        <v>0</v>
      </c>
      <c r="H289" s="520">
        <v>0</v>
      </c>
      <c r="I289" s="520" t="s">
        <v>448</v>
      </c>
      <c r="J289" s="520">
        <v>0</v>
      </c>
      <c r="K289" s="520">
        <v>0</v>
      </c>
      <c r="L289" s="520">
        <v>0</v>
      </c>
      <c r="M289" s="520">
        <v>0</v>
      </c>
      <c r="N289" s="520" t="s">
        <v>469</v>
      </c>
      <c r="O289" s="520">
        <v>0</v>
      </c>
      <c r="P289" s="520">
        <v>0</v>
      </c>
      <c r="Q289" s="520" t="s">
        <v>477</v>
      </c>
      <c r="R289" s="520">
        <v>0</v>
      </c>
      <c r="S289" s="520" t="s">
        <v>478</v>
      </c>
      <c r="T289" s="520">
        <v>0</v>
      </c>
      <c r="U289" s="520">
        <v>0</v>
      </c>
      <c r="V289" s="520">
        <v>0</v>
      </c>
      <c r="W289" s="520" t="s">
        <v>40</v>
      </c>
      <c r="X289" s="520">
        <v>13</v>
      </c>
      <c r="Y289" s="520">
        <v>13.75</v>
      </c>
      <c r="Z289" s="520">
        <f t="shared" si="13"/>
        <v>16.9285714285714</v>
      </c>
      <c r="AA289" s="520" t="s">
        <v>99</v>
      </c>
      <c r="AB289" s="520" t="s">
        <v>99</v>
      </c>
      <c r="AC289" s="520" t="s">
        <v>40</v>
      </c>
      <c r="AD289" s="520" t="s">
        <v>99</v>
      </c>
      <c r="AE289" s="520" t="s">
        <v>99</v>
      </c>
      <c r="AF289" s="504"/>
      <c r="AG289" s="504"/>
      <c r="AH289" s="504"/>
      <c r="AI289" s="504"/>
      <c r="AJ289" s="504"/>
      <c r="AK289" s="504"/>
      <c r="AL289" s="504"/>
    </row>
    <row r="290" ht="60" spans="1:38">
      <c r="A290" s="507"/>
      <c r="B290" s="520">
        <v>11</v>
      </c>
      <c r="C290" s="520" t="s">
        <v>484</v>
      </c>
      <c r="D290" s="520">
        <v>22251262</v>
      </c>
      <c r="E290" s="520" t="s">
        <v>447</v>
      </c>
      <c r="F290" s="520">
        <v>0</v>
      </c>
      <c r="G290" s="520">
        <v>0</v>
      </c>
      <c r="H290" s="520">
        <v>0</v>
      </c>
      <c r="I290" s="520" t="s">
        <v>38</v>
      </c>
      <c r="J290" s="520">
        <v>0</v>
      </c>
      <c r="K290" s="520">
        <v>0</v>
      </c>
      <c r="L290" s="520">
        <v>0</v>
      </c>
      <c r="M290" s="520">
        <v>0</v>
      </c>
      <c r="N290" s="520" t="s">
        <v>485</v>
      </c>
      <c r="O290" s="520">
        <v>0</v>
      </c>
      <c r="P290" s="520">
        <v>0</v>
      </c>
      <c r="Q290" s="520">
        <v>0</v>
      </c>
      <c r="R290" s="520">
        <v>0</v>
      </c>
      <c r="S290" s="520" t="s">
        <v>478</v>
      </c>
      <c r="T290" s="520">
        <v>0</v>
      </c>
      <c r="U290" s="520">
        <v>0</v>
      </c>
      <c r="V290" s="520" t="s">
        <v>486</v>
      </c>
      <c r="W290" s="520" t="s">
        <v>40</v>
      </c>
      <c r="X290" s="520">
        <v>13</v>
      </c>
      <c r="Y290" s="520">
        <v>13</v>
      </c>
      <c r="Z290" s="520">
        <f t="shared" si="13"/>
        <v>16.7142857142857</v>
      </c>
      <c r="AA290" s="520" t="s">
        <v>99</v>
      </c>
      <c r="AB290" s="520"/>
      <c r="AC290" s="520" t="s">
        <v>69</v>
      </c>
      <c r="AD290" s="520"/>
      <c r="AE290" s="520"/>
      <c r="AF290" s="504"/>
      <c r="AG290" s="504"/>
      <c r="AH290" s="504"/>
      <c r="AI290" s="504"/>
      <c r="AJ290" s="504"/>
      <c r="AK290" s="504"/>
      <c r="AL290" s="504"/>
    </row>
    <row r="291" ht="24" spans="1:38">
      <c r="A291" s="507"/>
      <c r="B291" s="520">
        <v>12</v>
      </c>
      <c r="C291" s="520" t="s">
        <v>487</v>
      </c>
      <c r="D291" s="520">
        <v>22251089</v>
      </c>
      <c r="E291" s="520" t="s">
        <v>447</v>
      </c>
      <c r="F291" s="520">
        <v>0</v>
      </c>
      <c r="G291" s="520">
        <v>0</v>
      </c>
      <c r="H291" s="520">
        <v>0</v>
      </c>
      <c r="I291" s="520" t="s">
        <v>448</v>
      </c>
      <c r="J291" s="520">
        <v>0</v>
      </c>
      <c r="K291" s="520">
        <v>0</v>
      </c>
      <c r="L291" s="520">
        <v>0</v>
      </c>
      <c r="M291" s="520">
        <v>0</v>
      </c>
      <c r="N291" s="520" t="s">
        <v>488</v>
      </c>
      <c r="O291" s="520">
        <v>0</v>
      </c>
      <c r="P291" s="520">
        <v>0</v>
      </c>
      <c r="Q291" s="520" t="s">
        <v>477</v>
      </c>
      <c r="R291" s="520">
        <v>0</v>
      </c>
      <c r="S291" s="520">
        <v>0</v>
      </c>
      <c r="T291" s="520">
        <v>0</v>
      </c>
      <c r="U291" s="520">
        <v>0</v>
      </c>
      <c r="V291" s="520">
        <v>0</v>
      </c>
      <c r="W291" s="520" t="s">
        <v>40</v>
      </c>
      <c r="X291" s="520">
        <v>13</v>
      </c>
      <c r="Y291" s="520">
        <v>3.75</v>
      </c>
      <c r="Z291" s="520">
        <f t="shared" si="13"/>
        <v>14.0714285714286</v>
      </c>
      <c r="AA291" s="520" t="s">
        <v>99</v>
      </c>
      <c r="AB291" s="520"/>
      <c r="AC291" s="520" t="s">
        <v>69</v>
      </c>
      <c r="AD291" s="520"/>
      <c r="AE291" s="520"/>
      <c r="AF291" s="504"/>
      <c r="AG291" s="504"/>
      <c r="AH291" s="504"/>
      <c r="AI291" s="504"/>
      <c r="AJ291" s="504"/>
      <c r="AK291" s="504"/>
      <c r="AL291" s="504"/>
    </row>
    <row r="292" ht="24" spans="1:38">
      <c r="A292" s="507"/>
      <c r="B292" s="520">
        <v>13</v>
      </c>
      <c r="C292" s="520" t="s">
        <v>489</v>
      </c>
      <c r="D292" s="520">
        <v>22251101</v>
      </c>
      <c r="E292" s="520" t="s">
        <v>447</v>
      </c>
      <c r="F292" s="520">
        <v>0</v>
      </c>
      <c r="G292" s="520">
        <v>0</v>
      </c>
      <c r="H292" s="520">
        <v>0</v>
      </c>
      <c r="I292" s="520" t="s">
        <v>448</v>
      </c>
      <c r="J292" s="520">
        <v>0</v>
      </c>
      <c r="K292" s="520">
        <v>0</v>
      </c>
      <c r="L292" s="520">
        <v>0</v>
      </c>
      <c r="M292" s="520">
        <v>0</v>
      </c>
      <c r="N292" s="520"/>
      <c r="O292" s="520">
        <v>0</v>
      </c>
      <c r="P292" s="520">
        <v>0</v>
      </c>
      <c r="Q292" s="520" t="s">
        <v>490</v>
      </c>
      <c r="R292" s="520">
        <v>0</v>
      </c>
      <c r="S292" s="520">
        <v>0</v>
      </c>
      <c r="T292" s="520">
        <v>0</v>
      </c>
      <c r="U292" s="520">
        <v>0</v>
      </c>
      <c r="V292" s="520">
        <v>0</v>
      </c>
      <c r="W292" s="520" t="s">
        <v>40</v>
      </c>
      <c r="X292" s="520">
        <v>10</v>
      </c>
      <c r="Y292" s="520">
        <v>11.25</v>
      </c>
      <c r="Z292" s="520">
        <f t="shared" si="13"/>
        <v>13.2142857142857</v>
      </c>
      <c r="AA292" s="520"/>
      <c r="AB292" s="520"/>
      <c r="AC292" s="520" t="s">
        <v>69</v>
      </c>
      <c r="AD292" s="520"/>
      <c r="AE292" s="520"/>
      <c r="AF292" s="504"/>
      <c r="AG292" s="504"/>
      <c r="AH292" s="504"/>
      <c r="AI292" s="504"/>
      <c r="AJ292" s="504"/>
      <c r="AK292" s="504"/>
      <c r="AL292" s="504"/>
    </row>
    <row r="293" ht="36" spans="1:38">
      <c r="A293" s="507"/>
      <c r="B293" s="520">
        <v>14</v>
      </c>
      <c r="C293" s="520" t="s">
        <v>491</v>
      </c>
      <c r="D293" s="520">
        <v>22251272</v>
      </c>
      <c r="E293" s="520" t="s">
        <v>447</v>
      </c>
      <c r="F293" s="520">
        <v>0</v>
      </c>
      <c r="G293" s="520">
        <v>0</v>
      </c>
      <c r="H293" s="520">
        <v>0</v>
      </c>
      <c r="I293" s="520">
        <v>0</v>
      </c>
      <c r="J293" s="520">
        <v>0</v>
      </c>
      <c r="K293" s="520">
        <v>0</v>
      </c>
      <c r="L293" s="520">
        <v>0</v>
      </c>
      <c r="M293" s="520">
        <v>0</v>
      </c>
      <c r="N293" s="520" t="s">
        <v>77</v>
      </c>
      <c r="O293" s="520">
        <v>0</v>
      </c>
      <c r="P293" s="520">
        <v>0</v>
      </c>
      <c r="Q293" s="520" t="s">
        <v>492</v>
      </c>
      <c r="R293" s="520">
        <v>0</v>
      </c>
      <c r="S293" s="520" t="s">
        <v>493</v>
      </c>
      <c r="T293" s="520">
        <v>0</v>
      </c>
      <c r="U293" s="520">
        <v>0</v>
      </c>
      <c r="V293" s="520">
        <v>0</v>
      </c>
      <c r="W293" s="520" t="s">
        <v>40</v>
      </c>
      <c r="X293" s="520">
        <v>3</v>
      </c>
      <c r="Y293" s="520">
        <v>31.35</v>
      </c>
      <c r="Z293" s="520">
        <f t="shared" si="13"/>
        <v>11.9571428571429</v>
      </c>
      <c r="AA293" s="520"/>
      <c r="AB293" s="520" t="s">
        <v>99</v>
      </c>
      <c r="AC293" s="520" t="s">
        <v>69</v>
      </c>
      <c r="AD293" s="520"/>
      <c r="AE293" s="520"/>
      <c r="AF293" s="504"/>
      <c r="AG293" s="504"/>
      <c r="AH293" s="504"/>
      <c r="AI293" s="504"/>
      <c r="AJ293" s="504"/>
      <c r="AK293" s="504"/>
      <c r="AL293" s="504"/>
    </row>
    <row r="294" ht="24" spans="1:38">
      <c r="A294" s="507"/>
      <c r="B294" s="520">
        <v>15</v>
      </c>
      <c r="C294" s="520" t="s">
        <v>494</v>
      </c>
      <c r="D294" s="520">
        <v>22251037</v>
      </c>
      <c r="E294" s="520" t="s">
        <v>447</v>
      </c>
      <c r="F294" s="520">
        <v>0</v>
      </c>
      <c r="G294" s="520">
        <v>0</v>
      </c>
      <c r="H294" s="520">
        <v>0</v>
      </c>
      <c r="I294" s="520" t="s">
        <v>495</v>
      </c>
      <c r="J294" s="520">
        <v>0</v>
      </c>
      <c r="K294" s="520" t="s">
        <v>496</v>
      </c>
      <c r="L294" s="520">
        <v>0</v>
      </c>
      <c r="M294" s="520">
        <v>0</v>
      </c>
      <c r="N294" s="520" t="s">
        <v>497</v>
      </c>
      <c r="O294" s="520">
        <v>8</v>
      </c>
      <c r="P294" s="520">
        <v>0</v>
      </c>
      <c r="Q294" s="520">
        <v>0</v>
      </c>
      <c r="R294" s="520">
        <v>0</v>
      </c>
      <c r="S294" s="520" t="s">
        <v>478</v>
      </c>
      <c r="T294" s="520">
        <v>0</v>
      </c>
      <c r="U294" s="520">
        <v>0</v>
      </c>
      <c r="V294" s="520">
        <v>0</v>
      </c>
      <c r="W294" s="520" t="s">
        <v>40</v>
      </c>
      <c r="X294" s="520">
        <v>12.5</v>
      </c>
      <c r="Y294" s="520">
        <v>10</v>
      </c>
      <c r="Z294" s="520">
        <f t="shared" si="13"/>
        <v>15.3571428571429</v>
      </c>
      <c r="AA294" s="520" t="s">
        <v>99</v>
      </c>
      <c r="AB294" s="520"/>
      <c r="AC294" s="520" t="s">
        <v>69</v>
      </c>
      <c r="AD294" s="520"/>
      <c r="AE294" s="520"/>
      <c r="AF294" s="504"/>
      <c r="AG294" s="504"/>
      <c r="AH294" s="504"/>
      <c r="AI294" s="504"/>
      <c r="AJ294" s="504"/>
      <c r="AK294" s="504"/>
      <c r="AL294" s="504"/>
    </row>
    <row r="295" ht="24" spans="1:38">
      <c r="A295" s="507"/>
      <c r="B295" s="520">
        <v>16</v>
      </c>
      <c r="C295" s="520" t="s">
        <v>498</v>
      </c>
      <c r="D295" s="520">
        <v>22251184</v>
      </c>
      <c r="E295" s="520" t="s">
        <v>447</v>
      </c>
      <c r="F295" s="520">
        <v>0</v>
      </c>
      <c r="G295" s="520">
        <v>0</v>
      </c>
      <c r="H295" s="520">
        <v>0</v>
      </c>
      <c r="I295" s="520">
        <v>0</v>
      </c>
      <c r="J295" s="520">
        <v>0</v>
      </c>
      <c r="K295" s="520">
        <v>0</v>
      </c>
      <c r="L295" s="520">
        <v>0</v>
      </c>
      <c r="M295" s="520">
        <v>0</v>
      </c>
      <c r="N295" s="520">
        <v>0</v>
      </c>
      <c r="O295" s="520">
        <v>0</v>
      </c>
      <c r="P295" s="520">
        <v>0</v>
      </c>
      <c r="Q295" s="520">
        <v>0</v>
      </c>
      <c r="R295" s="520">
        <v>0</v>
      </c>
      <c r="S295" s="520" t="s">
        <v>478</v>
      </c>
      <c r="T295" s="520">
        <v>0</v>
      </c>
      <c r="U295" s="520">
        <v>0</v>
      </c>
      <c r="V295" s="520">
        <v>0</v>
      </c>
      <c r="W295" s="520" t="s">
        <v>40</v>
      </c>
      <c r="X295" s="520">
        <v>0</v>
      </c>
      <c r="Y295" s="520">
        <v>10</v>
      </c>
      <c r="Z295" s="520">
        <f t="shared" si="13"/>
        <v>2.85714285714286</v>
      </c>
      <c r="AA295" s="520"/>
      <c r="AB295" s="520"/>
      <c r="AC295" s="520" t="s">
        <v>69</v>
      </c>
      <c r="AD295" s="520"/>
      <c r="AE295" s="520"/>
      <c r="AF295" s="504"/>
      <c r="AG295" s="504"/>
      <c r="AH295" s="504"/>
      <c r="AI295" s="504"/>
      <c r="AJ295" s="504"/>
      <c r="AK295" s="504"/>
      <c r="AL295" s="504"/>
    </row>
    <row r="296" ht="24" spans="1:38">
      <c r="A296" s="507"/>
      <c r="B296" s="520">
        <v>17</v>
      </c>
      <c r="C296" s="520" t="s">
        <v>499</v>
      </c>
      <c r="D296" s="520">
        <v>22251346</v>
      </c>
      <c r="E296" s="520" t="s">
        <v>447</v>
      </c>
      <c r="F296" s="520">
        <v>0</v>
      </c>
      <c r="G296" s="520">
        <v>0</v>
      </c>
      <c r="H296" s="520">
        <v>0</v>
      </c>
      <c r="I296" s="520">
        <v>0</v>
      </c>
      <c r="J296" s="520">
        <v>0</v>
      </c>
      <c r="K296" s="520">
        <v>0</v>
      </c>
      <c r="L296" s="520">
        <v>0</v>
      </c>
      <c r="M296" s="520">
        <v>0</v>
      </c>
      <c r="N296" s="520">
        <v>0</v>
      </c>
      <c r="O296" s="520">
        <v>0</v>
      </c>
      <c r="P296" s="520">
        <v>0</v>
      </c>
      <c r="Q296" s="520">
        <v>0</v>
      </c>
      <c r="R296" s="520">
        <v>0</v>
      </c>
      <c r="S296" s="520" t="s">
        <v>478</v>
      </c>
      <c r="T296" s="520">
        <v>0</v>
      </c>
      <c r="U296" s="520">
        <v>0</v>
      </c>
      <c r="V296" s="520">
        <v>0</v>
      </c>
      <c r="W296" s="520" t="s">
        <v>40</v>
      </c>
      <c r="X296" s="520">
        <v>0</v>
      </c>
      <c r="Y296" s="520">
        <v>10</v>
      </c>
      <c r="Z296" s="520">
        <f t="shared" si="13"/>
        <v>2.85714285714286</v>
      </c>
      <c r="AA296" s="520"/>
      <c r="AB296" s="520"/>
      <c r="AC296" s="520" t="s">
        <v>69</v>
      </c>
      <c r="AD296" s="520"/>
      <c r="AE296" s="520"/>
      <c r="AF296" s="504"/>
      <c r="AG296" s="504"/>
      <c r="AH296" s="504"/>
      <c r="AI296" s="504"/>
      <c r="AJ296" s="504"/>
      <c r="AK296" s="504"/>
      <c r="AL296" s="504"/>
    </row>
    <row r="297" ht="24" spans="1:38">
      <c r="A297" s="507"/>
      <c r="B297" s="520">
        <v>18</v>
      </c>
      <c r="C297" s="520" t="s">
        <v>500</v>
      </c>
      <c r="D297" s="520">
        <v>22251073</v>
      </c>
      <c r="E297" s="520" t="s">
        <v>447</v>
      </c>
      <c r="F297" s="520">
        <v>0</v>
      </c>
      <c r="G297" s="520">
        <v>0</v>
      </c>
      <c r="H297" s="520">
        <v>0</v>
      </c>
      <c r="I297" s="520">
        <v>0</v>
      </c>
      <c r="J297" s="520">
        <v>0</v>
      </c>
      <c r="K297" s="520">
        <v>0</v>
      </c>
      <c r="L297" s="520">
        <v>0</v>
      </c>
      <c r="M297" s="520">
        <v>0</v>
      </c>
      <c r="N297" s="520">
        <v>0</v>
      </c>
      <c r="O297" s="520">
        <v>0</v>
      </c>
      <c r="P297" s="520">
        <v>0</v>
      </c>
      <c r="Q297" s="520">
        <v>0</v>
      </c>
      <c r="R297" s="520">
        <v>0</v>
      </c>
      <c r="S297" s="520">
        <v>0</v>
      </c>
      <c r="T297" s="520">
        <v>0</v>
      </c>
      <c r="U297" s="520">
        <v>0</v>
      </c>
      <c r="V297" s="520" t="s">
        <v>501</v>
      </c>
      <c r="W297" s="520" t="s">
        <v>40</v>
      </c>
      <c r="X297" s="520">
        <v>0</v>
      </c>
      <c r="Y297" s="520">
        <v>2</v>
      </c>
      <c r="Z297" s="520">
        <f t="shared" si="13"/>
        <v>0.571428571428571</v>
      </c>
      <c r="AA297" s="520"/>
      <c r="AB297" s="520"/>
      <c r="AC297" s="520" t="s">
        <v>69</v>
      </c>
      <c r="AD297" s="520"/>
      <c r="AE297" s="520"/>
      <c r="AF297" s="504"/>
      <c r="AG297" s="504"/>
      <c r="AH297" s="504"/>
      <c r="AI297" s="504"/>
      <c r="AJ297" s="504"/>
      <c r="AK297" s="504"/>
      <c r="AL297" s="504"/>
    </row>
    <row r="298" ht="24" spans="1:38">
      <c r="A298" s="507"/>
      <c r="B298" s="520">
        <v>19</v>
      </c>
      <c r="C298" s="520" t="s">
        <v>502</v>
      </c>
      <c r="D298" s="520">
        <v>22251091</v>
      </c>
      <c r="E298" s="520" t="s">
        <v>447</v>
      </c>
      <c r="F298" s="520">
        <v>0</v>
      </c>
      <c r="G298" s="520">
        <v>0</v>
      </c>
      <c r="H298" s="520">
        <v>0</v>
      </c>
      <c r="I298" s="520">
        <v>0</v>
      </c>
      <c r="J298" s="520">
        <v>0</v>
      </c>
      <c r="K298" s="520">
        <v>0</v>
      </c>
      <c r="L298" s="520">
        <v>0</v>
      </c>
      <c r="M298" s="520">
        <v>0</v>
      </c>
      <c r="N298" s="520">
        <v>0</v>
      </c>
      <c r="O298" s="520">
        <v>0</v>
      </c>
      <c r="P298" s="520">
        <v>0</v>
      </c>
      <c r="Q298" s="520">
        <v>0</v>
      </c>
      <c r="R298" s="520">
        <v>0</v>
      </c>
      <c r="S298" s="520">
        <v>0</v>
      </c>
      <c r="T298" s="520">
        <v>0</v>
      </c>
      <c r="U298" s="520">
        <v>0</v>
      </c>
      <c r="V298" s="520">
        <v>0</v>
      </c>
      <c r="W298" s="520" t="s">
        <v>40</v>
      </c>
      <c r="X298" s="520">
        <v>0</v>
      </c>
      <c r="Y298" s="520">
        <v>0</v>
      </c>
      <c r="Z298" s="520">
        <f t="shared" si="13"/>
        <v>0</v>
      </c>
      <c r="AA298" s="520"/>
      <c r="AB298" s="520"/>
      <c r="AC298" s="520" t="s">
        <v>69</v>
      </c>
      <c r="AD298" s="520"/>
      <c r="AE298" s="520"/>
      <c r="AF298" s="504"/>
      <c r="AG298" s="504"/>
      <c r="AH298" s="504"/>
      <c r="AI298" s="504"/>
      <c r="AJ298" s="504"/>
      <c r="AK298" s="504"/>
      <c r="AL298" s="504"/>
    </row>
    <row r="299" ht="24" spans="1:38">
      <c r="A299" s="507"/>
      <c r="B299" s="520">
        <v>20</v>
      </c>
      <c r="C299" s="520" t="s">
        <v>503</v>
      </c>
      <c r="D299" s="520">
        <v>22251153</v>
      </c>
      <c r="E299" s="520" t="s">
        <v>447</v>
      </c>
      <c r="F299" s="520">
        <v>0</v>
      </c>
      <c r="G299" s="520">
        <v>0</v>
      </c>
      <c r="H299" s="520">
        <v>0</v>
      </c>
      <c r="I299" s="533">
        <v>0</v>
      </c>
      <c r="J299" s="533">
        <v>0</v>
      </c>
      <c r="K299" s="533">
        <v>0</v>
      </c>
      <c r="L299" s="533">
        <v>0</v>
      </c>
      <c r="M299" s="533">
        <v>0</v>
      </c>
      <c r="N299" s="533">
        <v>0</v>
      </c>
      <c r="O299" s="533">
        <v>0</v>
      </c>
      <c r="P299" s="533">
        <v>0</v>
      </c>
      <c r="Q299" s="533">
        <v>0</v>
      </c>
      <c r="R299" s="533">
        <v>0</v>
      </c>
      <c r="S299" s="533">
        <v>0</v>
      </c>
      <c r="T299" s="533">
        <v>0</v>
      </c>
      <c r="U299" s="533">
        <v>0</v>
      </c>
      <c r="V299" s="533">
        <v>0</v>
      </c>
      <c r="W299" s="520" t="s">
        <v>40</v>
      </c>
      <c r="X299" s="520">
        <v>0</v>
      </c>
      <c r="Y299" s="520">
        <v>0</v>
      </c>
      <c r="Z299" s="520">
        <f t="shared" si="13"/>
        <v>0</v>
      </c>
      <c r="AA299" s="520"/>
      <c r="AB299" s="520"/>
      <c r="AC299" s="520" t="s">
        <v>69</v>
      </c>
      <c r="AD299" s="520"/>
      <c r="AE299" s="520"/>
      <c r="AF299" s="504"/>
      <c r="AG299" s="504"/>
      <c r="AH299" s="504"/>
      <c r="AI299" s="504"/>
      <c r="AJ299" s="504"/>
      <c r="AK299" s="504"/>
      <c r="AL299" s="504"/>
    </row>
    <row r="300" ht="24" spans="1:38">
      <c r="A300" s="507"/>
      <c r="B300" s="520">
        <v>21</v>
      </c>
      <c r="C300" s="520" t="s">
        <v>504</v>
      </c>
      <c r="D300" s="520">
        <v>22251156</v>
      </c>
      <c r="E300" s="520" t="s">
        <v>447</v>
      </c>
      <c r="F300" s="520">
        <v>0</v>
      </c>
      <c r="G300" s="520">
        <v>0</v>
      </c>
      <c r="H300" s="520">
        <v>0</v>
      </c>
      <c r="I300" s="520">
        <v>0</v>
      </c>
      <c r="J300" s="520">
        <v>0</v>
      </c>
      <c r="K300" s="520">
        <v>0</v>
      </c>
      <c r="L300" s="520">
        <v>0</v>
      </c>
      <c r="M300" s="520">
        <v>0</v>
      </c>
      <c r="N300" s="520">
        <v>0</v>
      </c>
      <c r="O300" s="520">
        <v>0</v>
      </c>
      <c r="P300" s="520">
        <v>0</v>
      </c>
      <c r="Q300" s="520">
        <v>0</v>
      </c>
      <c r="R300" s="520">
        <v>0</v>
      </c>
      <c r="S300" s="520">
        <v>0</v>
      </c>
      <c r="T300" s="520">
        <v>0</v>
      </c>
      <c r="U300" s="520">
        <v>0</v>
      </c>
      <c r="V300" s="520">
        <v>0</v>
      </c>
      <c r="W300" s="520" t="s">
        <v>40</v>
      </c>
      <c r="X300" s="520">
        <v>0</v>
      </c>
      <c r="Y300" s="520">
        <v>0</v>
      </c>
      <c r="Z300" s="520">
        <f t="shared" si="13"/>
        <v>0</v>
      </c>
      <c r="AA300" s="520"/>
      <c r="AB300" s="520"/>
      <c r="AC300" s="520" t="s">
        <v>69</v>
      </c>
      <c r="AD300" s="520"/>
      <c r="AE300" s="520"/>
      <c r="AF300" s="504"/>
      <c r="AG300" s="504"/>
      <c r="AH300" s="504"/>
      <c r="AI300" s="504"/>
      <c r="AJ300" s="504"/>
      <c r="AK300" s="504"/>
      <c r="AL300" s="504"/>
    </row>
    <row r="301" ht="24" spans="1:38">
      <c r="A301" s="507"/>
      <c r="B301" s="520">
        <v>22</v>
      </c>
      <c r="C301" s="520" t="s">
        <v>505</v>
      </c>
      <c r="D301" s="520">
        <v>22251181</v>
      </c>
      <c r="E301" s="520" t="s">
        <v>447</v>
      </c>
      <c r="F301" s="520">
        <v>0</v>
      </c>
      <c r="G301" s="520">
        <v>0</v>
      </c>
      <c r="H301" s="520">
        <v>0</v>
      </c>
      <c r="I301" s="520">
        <v>0</v>
      </c>
      <c r="J301" s="520">
        <v>0</v>
      </c>
      <c r="K301" s="520">
        <v>0</v>
      </c>
      <c r="L301" s="520">
        <v>0</v>
      </c>
      <c r="M301" s="520">
        <v>0</v>
      </c>
      <c r="N301" s="520">
        <v>0</v>
      </c>
      <c r="O301" s="520">
        <v>0</v>
      </c>
      <c r="P301" s="520">
        <v>0</v>
      </c>
      <c r="Q301" s="520">
        <v>0</v>
      </c>
      <c r="R301" s="520">
        <v>0</v>
      </c>
      <c r="S301" s="520">
        <v>0</v>
      </c>
      <c r="T301" s="520">
        <v>0</v>
      </c>
      <c r="U301" s="520">
        <v>0</v>
      </c>
      <c r="V301" s="520">
        <v>0</v>
      </c>
      <c r="W301" s="520" t="s">
        <v>40</v>
      </c>
      <c r="X301" s="520">
        <v>0</v>
      </c>
      <c r="Y301" s="520">
        <v>0</v>
      </c>
      <c r="Z301" s="520">
        <f t="shared" si="13"/>
        <v>0</v>
      </c>
      <c r="AA301" s="520"/>
      <c r="AB301" s="520"/>
      <c r="AC301" s="520" t="s">
        <v>69</v>
      </c>
      <c r="AD301" s="520"/>
      <c r="AE301" s="520"/>
      <c r="AF301" s="504"/>
      <c r="AG301" s="504"/>
      <c r="AH301" s="504"/>
      <c r="AI301" s="504"/>
      <c r="AJ301" s="504"/>
      <c r="AK301" s="504"/>
      <c r="AL301" s="504"/>
    </row>
    <row r="302" ht="24" spans="1:38">
      <c r="A302" s="507"/>
      <c r="B302" s="520">
        <v>23</v>
      </c>
      <c r="C302" s="520" t="s">
        <v>506</v>
      </c>
      <c r="D302" s="520">
        <v>22251232</v>
      </c>
      <c r="E302" s="520" t="s">
        <v>447</v>
      </c>
      <c r="F302" s="520">
        <v>0</v>
      </c>
      <c r="G302" s="520">
        <v>0</v>
      </c>
      <c r="H302" s="520">
        <v>0</v>
      </c>
      <c r="I302" s="520">
        <v>0</v>
      </c>
      <c r="J302" s="520">
        <v>0</v>
      </c>
      <c r="K302" s="520">
        <v>0</v>
      </c>
      <c r="L302" s="520">
        <v>0</v>
      </c>
      <c r="M302" s="520">
        <v>0</v>
      </c>
      <c r="N302" s="520">
        <v>0</v>
      </c>
      <c r="O302" s="520">
        <v>0</v>
      </c>
      <c r="P302" s="520">
        <v>0</v>
      </c>
      <c r="Q302" s="520">
        <v>0</v>
      </c>
      <c r="R302" s="520">
        <v>0</v>
      </c>
      <c r="S302" s="520">
        <v>0</v>
      </c>
      <c r="T302" s="520">
        <v>0</v>
      </c>
      <c r="U302" s="520">
        <v>0</v>
      </c>
      <c r="V302" s="520">
        <v>0</v>
      </c>
      <c r="W302" s="520" t="s">
        <v>40</v>
      </c>
      <c r="X302" s="520">
        <v>0</v>
      </c>
      <c r="Y302" s="520">
        <v>0</v>
      </c>
      <c r="Z302" s="520">
        <f t="shared" si="13"/>
        <v>0</v>
      </c>
      <c r="AA302" s="520"/>
      <c r="AB302" s="520"/>
      <c r="AC302" s="520" t="s">
        <v>69</v>
      </c>
      <c r="AD302" s="520"/>
      <c r="AE302" s="520"/>
      <c r="AF302" s="504"/>
      <c r="AG302" s="504"/>
      <c r="AH302" s="504"/>
      <c r="AI302" s="504"/>
      <c r="AJ302" s="504"/>
      <c r="AK302" s="504"/>
      <c r="AL302" s="504"/>
    </row>
    <row r="303" ht="24" spans="1:38">
      <c r="A303" s="507"/>
      <c r="B303" s="520">
        <v>24</v>
      </c>
      <c r="C303" s="520" t="s">
        <v>507</v>
      </c>
      <c r="D303" s="520">
        <v>22251249</v>
      </c>
      <c r="E303" s="520" t="s">
        <v>447</v>
      </c>
      <c r="F303" s="520">
        <v>0</v>
      </c>
      <c r="G303" s="520">
        <v>0</v>
      </c>
      <c r="H303" s="520">
        <v>0</v>
      </c>
      <c r="I303" s="520">
        <v>0</v>
      </c>
      <c r="J303" s="520">
        <v>0</v>
      </c>
      <c r="K303" s="520">
        <v>0</v>
      </c>
      <c r="L303" s="520">
        <v>0</v>
      </c>
      <c r="M303" s="520">
        <v>0</v>
      </c>
      <c r="N303" s="520">
        <v>0</v>
      </c>
      <c r="O303" s="520">
        <v>0</v>
      </c>
      <c r="P303" s="520">
        <v>0</v>
      </c>
      <c r="Q303" s="520">
        <v>0</v>
      </c>
      <c r="R303" s="520">
        <v>0</v>
      </c>
      <c r="S303" s="520">
        <v>0</v>
      </c>
      <c r="T303" s="520">
        <v>0</v>
      </c>
      <c r="U303" s="520">
        <v>0</v>
      </c>
      <c r="V303" s="520">
        <v>0</v>
      </c>
      <c r="W303" s="520" t="s">
        <v>40</v>
      </c>
      <c r="X303" s="520">
        <v>0</v>
      </c>
      <c r="Y303" s="520">
        <v>0</v>
      </c>
      <c r="Z303" s="520">
        <f t="shared" si="13"/>
        <v>0</v>
      </c>
      <c r="AA303" s="520"/>
      <c r="AB303" s="520"/>
      <c r="AC303" s="520" t="s">
        <v>69</v>
      </c>
      <c r="AD303" s="520"/>
      <c r="AE303" s="520"/>
      <c r="AF303" s="504"/>
      <c r="AG303" s="504"/>
      <c r="AH303" s="504"/>
      <c r="AI303" s="504"/>
      <c r="AJ303" s="504"/>
      <c r="AK303" s="504"/>
      <c r="AL303" s="504"/>
    </row>
    <row r="304" ht="24" spans="1:38">
      <c r="A304" s="518"/>
      <c r="B304" s="520">
        <v>25</v>
      </c>
      <c r="C304" s="520" t="s">
        <v>508</v>
      </c>
      <c r="D304" s="520">
        <v>22251108</v>
      </c>
      <c r="E304" s="520" t="s">
        <v>447</v>
      </c>
      <c r="F304" s="520">
        <v>0</v>
      </c>
      <c r="G304" s="520">
        <v>0</v>
      </c>
      <c r="H304" s="520">
        <v>0</v>
      </c>
      <c r="I304" s="520">
        <v>0</v>
      </c>
      <c r="J304" s="520">
        <v>0</v>
      </c>
      <c r="K304" s="520">
        <v>0</v>
      </c>
      <c r="L304" s="520">
        <v>0</v>
      </c>
      <c r="M304" s="520">
        <v>0</v>
      </c>
      <c r="N304" s="520">
        <v>0</v>
      </c>
      <c r="O304" s="520">
        <v>0</v>
      </c>
      <c r="P304" s="520">
        <v>0</v>
      </c>
      <c r="Q304" s="520">
        <v>0</v>
      </c>
      <c r="R304" s="520">
        <v>0</v>
      </c>
      <c r="S304" s="520">
        <v>0</v>
      </c>
      <c r="T304" s="520">
        <v>0</v>
      </c>
      <c r="U304" s="520">
        <v>0</v>
      </c>
      <c r="V304" s="520">
        <v>0</v>
      </c>
      <c r="W304" s="520" t="s">
        <v>40</v>
      </c>
      <c r="X304" s="520">
        <v>0</v>
      </c>
      <c r="Y304" s="520">
        <v>0</v>
      </c>
      <c r="Z304" s="520">
        <f t="shared" si="13"/>
        <v>0</v>
      </c>
      <c r="AA304" s="520"/>
      <c r="AB304" s="520"/>
      <c r="AC304" s="520" t="s">
        <v>69</v>
      </c>
      <c r="AD304" s="520"/>
      <c r="AE304" s="520"/>
      <c r="AF304" s="504"/>
      <c r="AG304" s="504"/>
      <c r="AH304" s="504"/>
      <c r="AI304" s="504"/>
      <c r="AJ304" s="504"/>
      <c r="AK304" s="504"/>
      <c r="AL304" s="504"/>
    </row>
    <row r="305" ht="84" spans="1:38">
      <c r="A305" s="505" t="s">
        <v>509</v>
      </c>
      <c r="B305" s="521">
        <v>1</v>
      </c>
      <c r="C305" s="521" t="s">
        <v>510</v>
      </c>
      <c r="D305" s="522">
        <v>22251374</v>
      </c>
      <c r="E305" s="521" t="s">
        <v>511</v>
      </c>
      <c r="F305" s="523"/>
      <c r="G305" s="521" t="s">
        <v>38</v>
      </c>
      <c r="H305" s="521" t="s">
        <v>512</v>
      </c>
      <c r="I305" s="521"/>
      <c r="J305" s="529"/>
      <c r="K305" s="521"/>
      <c r="L305" s="523" t="s">
        <v>38</v>
      </c>
      <c r="M305" s="523" t="s">
        <v>513</v>
      </c>
      <c r="N305" s="521"/>
      <c r="O305" s="521"/>
      <c r="P305" s="521"/>
      <c r="Q305" s="540">
        <v>18.75</v>
      </c>
      <c r="R305" s="521"/>
      <c r="S305" s="521">
        <v>20</v>
      </c>
      <c r="T305" s="521"/>
      <c r="U305" s="521">
        <v>30</v>
      </c>
      <c r="V305" s="536"/>
      <c r="W305" s="521" t="s">
        <v>40</v>
      </c>
      <c r="X305" s="521">
        <v>37.4</v>
      </c>
      <c r="Y305" s="521">
        <v>68.75</v>
      </c>
      <c r="Z305" s="521">
        <f t="shared" ref="Z305:Z344" si="14">X305+(Y305*80/280)</f>
        <v>57.0428571428571</v>
      </c>
      <c r="AA305" s="521" t="s">
        <v>99</v>
      </c>
      <c r="AB305" s="525" t="s">
        <v>99</v>
      </c>
      <c r="AC305" s="521" t="s">
        <v>40</v>
      </c>
      <c r="AD305" s="521" t="s">
        <v>99</v>
      </c>
      <c r="AE305" s="521" t="s">
        <v>99</v>
      </c>
      <c r="AF305" s="504"/>
      <c r="AG305" s="504"/>
      <c r="AH305" s="504"/>
      <c r="AI305" s="504"/>
      <c r="AJ305" s="504"/>
      <c r="AK305" s="504"/>
      <c r="AL305" s="504"/>
    </row>
    <row r="306" ht="156" spans="1:38">
      <c r="A306" s="507"/>
      <c r="B306" s="521">
        <v>2</v>
      </c>
      <c r="C306" s="524" t="s">
        <v>514</v>
      </c>
      <c r="D306" s="522">
        <v>22251378</v>
      </c>
      <c r="E306" s="521" t="s">
        <v>511</v>
      </c>
      <c r="F306" s="524"/>
      <c r="G306" s="524" t="s">
        <v>38</v>
      </c>
      <c r="H306" s="525"/>
      <c r="I306" s="528"/>
      <c r="J306" s="534"/>
      <c r="K306" s="535"/>
      <c r="L306" s="524" t="s">
        <v>38</v>
      </c>
      <c r="M306" s="524" t="s">
        <v>515</v>
      </c>
      <c r="N306" s="524" t="s">
        <v>516</v>
      </c>
      <c r="O306" s="524"/>
      <c r="P306" s="524"/>
      <c r="Q306" s="541">
        <v>15</v>
      </c>
      <c r="R306" s="524"/>
      <c r="S306" s="524">
        <v>20</v>
      </c>
      <c r="T306" s="524"/>
      <c r="U306" s="524">
        <v>30</v>
      </c>
      <c r="V306" s="524">
        <v>2</v>
      </c>
      <c r="W306" s="521" t="s">
        <v>40</v>
      </c>
      <c r="X306" s="525">
        <v>35.9</v>
      </c>
      <c r="Y306" s="525">
        <v>67</v>
      </c>
      <c r="Z306" s="521">
        <f t="shared" si="14"/>
        <v>55.0428571428571</v>
      </c>
      <c r="AA306" s="521" t="s">
        <v>99</v>
      </c>
      <c r="AB306" s="525" t="s">
        <v>99</v>
      </c>
      <c r="AC306" s="521" t="s">
        <v>40</v>
      </c>
      <c r="AD306" s="521" t="s">
        <v>99</v>
      </c>
      <c r="AE306" s="521" t="s">
        <v>99</v>
      </c>
      <c r="AF306" s="504"/>
      <c r="AG306" s="504"/>
      <c r="AH306" s="504"/>
      <c r="AI306" s="504"/>
      <c r="AJ306" s="504"/>
      <c r="AK306" s="504"/>
      <c r="AL306" s="504"/>
    </row>
    <row r="307" ht="24" spans="1:38">
      <c r="A307" s="507"/>
      <c r="B307" s="521">
        <v>3</v>
      </c>
      <c r="C307" s="521" t="s">
        <v>517</v>
      </c>
      <c r="D307" s="522">
        <v>22251376</v>
      </c>
      <c r="E307" s="521" t="s">
        <v>511</v>
      </c>
      <c r="F307" s="521"/>
      <c r="G307" s="521" t="s">
        <v>38</v>
      </c>
      <c r="H307" s="521"/>
      <c r="I307" s="536"/>
      <c r="J307" s="536"/>
      <c r="K307" s="521"/>
      <c r="L307" s="521"/>
      <c r="M307" s="521" t="s">
        <v>518</v>
      </c>
      <c r="N307" s="521" t="s">
        <v>519</v>
      </c>
      <c r="O307" s="521" t="s">
        <v>520</v>
      </c>
      <c r="P307" s="521"/>
      <c r="Q307" s="540">
        <v>20</v>
      </c>
      <c r="R307" s="521"/>
      <c r="S307" s="521">
        <v>20</v>
      </c>
      <c r="T307" s="521"/>
      <c r="U307" s="521">
        <v>30</v>
      </c>
      <c r="V307" s="536"/>
      <c r="W307" s="521" t="s">
        <v>40</v>
      </c>
      <c r="X307" s="521">
        <v>35</v>
      </c>
      <c r="Y307" s="521">
        <v>70</v>
      </c>
      <c r="Z307" s="521">
        <f t="shared" si="14"/>
        <v>55</v>
      </c>
      <c r="AA307" s="521" t="s">
        <v>99</v>
      </c>
      <c r="AB307" s="525" t="s">
        <v>99</v>
      </c>
      <c r="AC307" s="521" t="s">
        <v>40</v>
      </c>
      <c r="AD307" s="521" t="s">
        <v>99</v>
      </c>
      <c r="AE307" s="521" t="s">
        <v>99</v>
      </c>
      <c r="AF307" s="504"/>
      <c r="AG307" s="504"/>
      <c r="AH307" s="504"/>
      <c r="AI307" s="504"/>
      <c r="AJ307" s="504"/>
      <c r="AK307" s="504"/>
      <c r="AL307" s="504"/>
    </row>
    <row r="308" ht="36" spans="1:38">
      <c r="A308" s="507"/>
      <c r="B308" s="521">
        <v>4</v>
      </c>
      <c r="C308" s="521" t="s">
        <v>521</v>
      </c>
      <c r="D308" s="522">
        <v>22251370</v>
      </c>
      <c r="E308" s="521" t="s">
        <v>511</v>
      </c>
      <c r="F308" s="523"/>
      <c r="G308" s="521"/>
      <c r="H308" s="521"/>
      <c r="I308" s="521" t="s">
        <v>522</v>
      </c>
      <c r="J308" s="536"/>
      <c r="K308" s="521"/>
      <c r="L308" s="521"/>
      <c r="M308" s="523" t="s">
        <v>523</v>
      </c>
      <c r="N308" s="521"/>
      <c r="O308" s="521"/>
      <c r="P308" s="521"/>
      <c r="Q308" s="542">
        <v>30</v>
      </c>
      <c r="R308" s="521"/>
      <c r="S308" s="521">
        <v>20</v>
      </c>
      <c r="T308" s="521"/>
      <c r="U308" s="521">
        <v>30</v>
      </c>
      <c r="V308" s="536"/>
      <c r="W308" s="521" t="s">
        <v>40</v>
      </c>
      <c r="X308" s="521">
        <v>23</v>
      </c>
      <c r="Y308" s="521">
        <v>80</v>
      </c>
      <c r="Z308" s="521">
        <f t="shared" si="14"/>
        <v>45.8571428571429</v>
      </c>
      <c r="AA308" s="521" t="s">
        <v>99</v>
      </c>
      <c r="AB308" s="525" t="s">
        <v>99</v>
      </c>
      <c r="AC308" s="521" t="s">
        <v>40</v>
      </c>
      <c r="AD308" s="521" t="s">
        <v>99</v>
      </c>
      <c r="AE308" s="521" t="s">
        <v>99</v>
      </c>
      <c r="AF308" s="504"/>
      <c r="AG308" s="504"/>
      <c r="AH308" s="504"/>
      <c r="AI308" s="504"/>
      <c r="AJ308" s="504"/>
      <c r="AK308" s="504"/>
      <c r="AL308" s="504"/>
    </row>
    <row r="309" ht="130" spans="1:38">
      <c r="A309" s="507"/>
      <c r="B309" s="521">
        <v>5</v>
      </c>
      <c r="C309" s="521" t="s">
        <v>524</v>
      </c>
      <c r="D309" s="522">
        <v>22251389</v>
      </c>
      <c r="E309" s="521" t="s">
        <v>511</v>
      </c>
      <c r="F309" s="525"/>
      <c r="G309" s="526"/>
      <c r="H309" s="527"/>
      <c r="I309" s="526"/>
      <c r="J309" s="526"/>
      <c r="K309" s="526"/>
      <c r="L309" s="526"/>
      <c r="M309" s="537" t="s">
        <v>525</v>
      </c>
      <c r="N309" s="526"/>
      <c r="O309" s="526"/>
      <c r="P309" s="526"/>
      <c r="Q309" s="541">
        <v>20</v>
      </c>
      <c r="R309" s="526"/>
      <c r="S309" s="526">
        <v>20</v>
      </c>
      <c r="T309" s="526"/>
      <c r="U309" s="526">
        <v>30</v>
      </c>
      <c r="V309" s="526"/>
      <c r="W309" s="521" t="s">
        <v>40</v>
      </c>
      <c r="X309" s="525">
        <v>17</v>
      </c>
      <c r="Y309" s="525">
        <v>70</v>
      </c>
      <c r="Z309" s="521">
        <f t="shared" si="14"/>
        <v>37</v>
      </c>
      <c r="AA309" s="521" t="s">
        <v>99</v>
      </c>
      <c r="AB309" s="525" t="s">
        <v>99</v>
      </c>
      <c r="AC309" s="521" t="s">
        <v>40</v>
      </c>
      <c r="AD309" s="521" t="s">
        <v>99</v>
      </c>
      <c r="AE309" s="521" t="s">
        <v>99</v>
      </c>
      <c r="AF309" s="504"/>
      <c r="AG309" s="504"/>
      <c r="AH309" s="504"/>
      <c r="AI309" s="504"/>
      <c r="AJ309" s="504"/>
      <c r="AK309" s="504"/>
      <c r="AL309" s="504"/>
    </row>
    <row r="310" ht="24" spans="1:38">
      <c r="A310" s="507"/>
      <c r="B310" s="521">
        <v>6</v>
      </c>
      <c r="C310" s="521" t="s">
        <v>526</v>
      </c>
      <c r="D310" s="522">
        <v>22251353</v>
      </c>
      <c r="E310" s="521" t="s">
        <v>511</v>
      </c>
      <c r="F310" s="523"/>
      <c r="G310" s="521" t="s">
        <v>54</v>
      </c>
      <c r="H310" s="521"/>
      <c r="I310" s="536" t="s">
        <v>527</v>
      </c>
      <c r="J310" s="529"/>
      <c r="K310" s="521" t="s">
        <v>68</v>
      </c>
      <c r="L310" s="523" t="s">
        <v>38</v>
      </c>
      <c r="M310" s="523" t="s">
        <v>528</v>
      </c>
      <c r="N310" s="521"/>
      <c r="O310" s="521"/>
      <c r="P310" s="521"/>
      <c r="Q310" s="542">
        <v>15</v>
      </c>
      <c r="R310" s="521"/>
      <c r="S310" s="523">
        <v>20</v>
      </c>
      <c r="T310" s="521"/>
      <c r="U310" s="521">
        <v>30</v>
      </c>
      <c r="V310" s="536">
        <v>7</v>
      </c>
      <c r="W310" s="521" t="s">
        <v>40</v>
      </c>
      <c r="X310" s="521">
        <v>15.5</v>
      </c>
      <c r="Y310" s="521">
        <v>73</v>
      </c>
      <c r="Z310" s="521">
        <f t="shared" si="14"/>
        <v>36.3571428571429</v>
      </c>
      <c r="AA310" s="521" t="s">
        <v>99</v>
      </c>
      <c r="AB310" s="525" t="s">
        <v>99</v>
      </c>
      <c r="AC310" s="521" t="s">
        <v>40</v>
      </c>
      <c r="AD310" s="521" t="s">
        <v>99</v>
      </c>
      <c r="AE310" s="521" t="s">
        <v>99</v>
      </c>
      <c r="AF310" s="504"/>
      <c r="AG310" s="504"/>
      <c r="AH310" s="504"/>
      <c r="AI310" s="504"/>
      <c r="AJ310" s="504"/>
      <c r="AK310" s="504"/>
      <c r="AL310" s="504"/>
    </row>
    <row r="311" ht="39" spans="1:38">
      <c r="A311" s="507"/>
      <c r="B311" s="521">
        <v>7</v>
      </c>
      <c r="C311" s="525" t="s">
        <v>529</v>
      </c>
      <c r="D311" s="522">
        <v>22251373</v>
      </c>
      <c r="E311" s="521" t="s">
        <v>511</v>
      </c>
      <c r="F311" s="524"/>
      <c r="G311" s="528"/>
      <c r="H311" s="529"/>
      <c r="I311" s="528"/>
      <c r="J311" s="538" t="s">
        <v>111</v>
      </c>
      <c r="K311" s="528"/>
      <c r="L311" s="525" t="s">
        <v>530</v>
      </c>
      <c r="M311" s="525" t="s">
        <v>531</v>
      </c>
      <c r="N311" s="524" t="s">
        <v>532</v>
      </c>
      <c r="O311" s="535"/>
      <c r="P311" s="535"/>
      <c r="Q311" s="543">
        <v>30</v>
      </c>
      <c r="R311" s="535"/>
      <c r="S311" s="525">
        <v>20</v>
      </c>
      <c r="T311" s="524">
        <v>0.5</v>
      </c>
      <c r="U311" s="525">
        <v>30</v>
      </c>
      <c r="V311" s="525">
        <v>3</v>
      </c>
      <c r="W311" s="521" t="s">
        <v>40</v>
      </c>
      <c r="X311" s="525">
        <v>11.4</v>
      </c>
      <c r="Y311" s="524">
        <v>83.5</v>
      </c>
      <c r="Z311" s="521">
        <f t="shared" si="14"/>
        <v>35.2571428571429</v>
      </c>
      <c r="AA311" s="521" t="s">
        <v>99</v>
      </c>
      <c r="AB311" s="525" t="s">
        <v>99</v>
      </c>
      <c r="AC311" s="521" t="s">
        <v>40</v>
      </c>
      <c r="AD311" s="521" t="s">
        <v>99</v>
      </c>
      <c r="AE311" s="521" t="s">
        <v>99</v>
      </c>
      <c r="AF311" s="504"/>
      <c r="AG311" s="504"/>
      <c r="AH311" s="504"/>
      <c r="AI311" s="504"/>
      <c r="AJ311" s="504"/>
      <c r="AK311" s="504"/>
      <c r="AL311" s="504"/>
    </row>
    <row r="312" ht="60" spans="1:38">
      <c r="A312" s="507"/>
      <c r="B312" s="521">
        <v>8</v>
      </c>
      <c r="C312" s="525" t="s">
        <v>533</v>
      </c>
      <c r="D312" s="522">
        <v>22251361</v>
      </c>
      <c r="E312" s="521" t="s">
        <v>511</v>
      </c>
      <c r="F312" s="530"/>
      <c r="G312" s="525"/>
      <c r="H312" s="525"/>
      <c r="I312" s="524" t="s">
        <v>534</v>
      </c>
      <c r="J312" s="524" t="s">
        <v>535</v>
      </c>
      <c r="K312" s="525"/>
      <c r="L312" s="524" t="s">
        <v>536</v>
      </c>
      <c r="M312" s="521" t="s">
        <v>537</v>
      </c>
      <c r="N312" s="525"/>
      <c r="O312" s="525"/>
      <c r="P312" s="525"/>
      <c r="Q312" s="543">
        <v>15</v>
      </c>
      <c r="R312" s="525"/>
      <c r="S312" s="525">
        <v>11</v>
      </c>
      <c r="T312" s="535"/>
      <c r="U312" s="525">
        <v>30</v>
      </c>
      <c r="V312" s="529"/>
      <c r="W312" s="521" t="s">
        <v>40</v>
      </c>
      <c r="X312" s="525">
        <v>18.8</v>
      </c>
      <c r="Y312" s="525">
        <v>56</v>
      </c>
      <c r="Z312" s="521">
        <f t="shared" si="14"/>
        <v>34.8</v>
      </c>
      <c r="AA312" s="521" t="s">
        <v>99</v>
      </c>
      <c r="AB312" s="525" t="s">
        <v>99</v>
      </c>
      <c r="AC312" s="521" t="s">
        <v>40</v>
      </c>
      <c r="AD312" s="521" t="s">
        <v>99</v>
      </c>
      <c r="AE312" s="521" t="s">
        <v>99</v>
      </c>
      <c r="AF312" s="504"/>
      <c r="AG312" s="504"/>
      <c r="AH312" s="504"/>
      <c r="AI312" s="504"/>
      <c r="AJ312" s="504"/>
      <c r="AK312" s="504"/>
      <c r="AL312" s="504"/>
    </row>
    <row r="313" ht="36" spans="1:38">
      <c r="A313" s="507"/>
      <c r="B313" s="521">
        <v>9</v>
      </c>
      <c r="C313" s="521" t="s">
        <v>538</v>
      </c>
      <c r="D313" s="522">
        <v>22251356</v>
      </c>
      <c r="E313" s="521" t="s">
        <v>511</v>
      </c>
      <c r="F313" s="523"/>
      <c r="G313" s="521"/>
      <c r="H313" s="521" t="s">
        <v>67</v>
      </c>
      <c r="I313" s="536"/>
      <c r="J313" s="536"/>
      <c r="K313" s="521"/>
      <c r="L313" s="523" t="s">
        <v>539</v>
      </c>
      <c r="M313" s="523" t="s">
        <v>540</v>
      </c>
      <c r="N313" s="521"/>
      <c r="O313" s="521"/>
      <c r="P313" s="521"/>
      <c r="Q313" s="540">
        <v>25</v>
      </c>
      <c r="R313" s="521">
        <v>1.8</v>
      </c>
      <c r="S313" s="521">
        <v>20</v>
      </c>
      <c r="T313" s="521"/>
      <c r="U313" s="521"/>
      <c r="V313" s="536"/>
      <c r="W313" s="521" t="s">
        <v>40</v>
      </c>
      <c r="X313" s="521">
        <v>16.2</v>
      </c>
      <c r="Y313" s="521">
        <v>46.8</v>
      </c>
      <c r="Z313" s="521">
        <f t="shared" si="14"/>
        <v>29.5714285714286</v>
      </c>
      <c r="AA313" s="521" t="s">
        <v>99</v>
      </c>
      <c r="AB313" s="525" t="s">
        <v>99</v>
      </c>
      <c r="AC313" s="521" t="s">
        <v>40</v>
      </c>
      <c r="AD313" s="521" t="s">
        <v>99</v>
      </c>
      <c r="AE313" s="521" t="s">
        <v>99</v>
      </c>
      <c r="AF313" s="504"/>
      <c r="AG313" s="504"/>
      <c r="AH313" s="504"/>
      <c r="AI313" s="504"/>
      <c r="AJ313" s="504"/>
      <c r="AK313" s="504"/>
      <c r="AL313" s="504"/>
    </row>
    <row r="314" ht="39" spans="1:38">
      <c r="A314" s="507"/>
      <c r="B314" s="521">
        <v>10</v>
      </c>
      <c r="C314" s="521" t="s">
        <v>541</v>
      </c>
      <c r="D314" s="522">
        <v>22251391</v>
      </c>
      <c r="E314" s="521" t="s">
        <v>511</v>
      </c>
      <c r="F314" s="525"/>
      <c r="G314" s="526" t="s">
        <v>542</v>
      </c>
      <c r="H314" s="526"/>
      <c r="I314" s="526"/>
      <c r="J314" s="526"/>
      <c r="K314" s="526"/>
      <c r="L314" s="526"/>
      <c r="M314" s="526"/>
      <c r="N314" s="526"/>
      <c r="O314" s="526"/>
      <c r="P314" s="526"/>
      <c r="Q314" s="541">
        <v>15</v>
      </c>
      <c r="R314" s="526"/>
      <c r="S314" s="537">
        <v>10</v>
      </c>
      <c r="T314" s="526"/>
      <c r="U314" s="537">
        <v>7.5</v>
      </c>
      <c r="V314" s="526"/>
      <c r="W314" s="521" t="s">
        <v>40</v>
      </c>
      <c r="X314" s="525">
        <v>20</v>
      </c>
      <c r="Y314" s="525">
        <v>27.5</v>
      </c>
      <c r="Z314" s="521">
        <f t="shared" si="14"/>
        <v>27.8571428571429</v>
      </c>
      <c r="AA314" s="521" t="s">
        <v>99</v>
      </c>
      <c r="AB314" s="525" t="s">
        <v>99</v>
      </c>
      <c r="AC314" s="521" t="s">
        <v>40</v>
      </c>
      <c r="AD314" s="521" t="s">
        <v>99</v>
      </c>
      <c r="AE314" s="521" t="s">
        <v>99</v>
      </c>
      <c r="AF314" s="504"/>
      <c r="AG314" s="504"/>
      <c r="AH314" s="504"/>
      <c r="AI314" s="504"/>
      <c r="AJ314" s="504"/>
      <c r="AK314" s="504"/>
      <c r="AL314" s="504"/>
    </row>
    <row r="315" ht="24" spans="1:38">
      <c r="A315" s="507"/>
      <c r="B315" s="521">
        <v>11</v>
      </c>
      <c r="C315" s="521" t="s">
        <v>543</v>
      </c>
      <c r="D315" s="522">
        <v>22251377</v>
      </c>
      <c r="E315" s="521" t="s">
        <v>511</v>
      </c>
      <c r="F315" s="521"/>
      <c r="G315" s="521" t="s">
        <v>54</v>
      </c>
      <c r="H315" s="521"/>
      <c r="I315" s="536" t="s">
        <v>111</v>
      </c>
      <c r="J315" s="536"/>
      <c r="K315" s="521"/>
      <c r="L315" s="521"/>
      <c r="M315" s="521"/>
      <c r="N315" s="521"/>
      <c r="O315" s="521"/>
      <c r="P315" s="521"/>
      <c r="Q315" s="540">
        <v>15</v>
      </c>
      <c r="R315" s="521"/>
      <c r="S315" s="521">
        <v>10</v>
      </c>
      <c r="T315" s="521"/>
      <c r="U315" s="521">
        <v>30</v>
      </c>
      <c r="V315" s="536"/>
      <c r="W315" s="521" t="s">
        <v>40</v>
      </c>
      <c r="X315" s="521">
        <v>10</v>
      </c>
      <c r="Y315" s="521">
        <v>55</v>
      </c>
      <c r="Z315" s="521">
        <f t="shared" si="14"/>
        <v>25.7142857142857</v>
      </c>
      <c r="AA315" s="521" t="s">
        <v>99</v>
      </c>
      <c r="AB315" s="525" t="s">
        <v>99</v>
      </c>
      <c r="AC315" s="521" t="s">
        <v>40</v>
      </c>
      <c r="AD315" s="521" t="s">
        <v>99</v>
      </c>
      <c r="AE315" s="521" t="s">
        <v>99</v>
      </c>
      <c r="AF315" s="504"/>
      <c r="AG315" s="504"/>
      <c r="AH315" s="504"/>
      <c r="AI315" s="504"/>
      <c r="AJ315" s="504"/>
      <c r="AK315" s="504"/>
      <c r="AL315" s="504"/>
    </row>
    <row r="316" ht="52" spans="1:38">
      <c r="A316" s="507"/>
      <c r="B316" s="521">
        <v>12</v>
      </c>
      <c r="C316" s="521" t="s">
        <v>544</v>
      </c>
      <c r="D316" s="522">
        <v>22251382</v>
      </c>
      <c r="E316" s="521" t="s">
        <v>511</v>
      </c>
      <c r="F316" s="525"/>
      <c r="G316" s="526"/>
      <c r="H316" s="526"/>
      <c r="I316" s="526"/>
      <c r="J316" s="526"/>
      <c r="K316" s="526"/>
      <c r="L316" s="526"/>
      <c r="M316" s="526" t="s">
        <v>545</v>
      </c>
      <c r="N316" s="526" t="s">
        <v>546</v>
      </c>
      <c r="O316" s="526"/>
      <c r="P316" s="526"/>
      <c r="Q316" s="541">
        <v>20</v>
      </c>
      <c r="R316" s="526"/>
      <c r="S316" s="537">
        <v>10</v>
      </c>
      <c r="T316" s="526"/>
      <c r="U316" s="537">
        <v>30</v>
      </c>
      <c r="V316" s="526"/>
      <c r="W316" s="521" t="s">
        <v>40</v>
      </c>
      <c r="X316" s="525">
        <v>6.5</v>
      </c>
      <c r="Y316" s="525">
        <v>60</v>
      </c>
      <c r="Z316" s="521">
        <f t="shared" si="14"/>
        <v>23.6428571428571</v>
      </c>
      <c r="AA316" s="525"/>
      <c r="AB316" s="525" t="s">
        <v>99</v>
      </c>
      <c r="AC316" s="521" t="s">
        <v>40</v>
      </c>
      <c r="AD316" s="521" t="s">
        <v>99</v>
      </c>
      <c r="AE316" s="521"/>
      <c r="AF316" s="504"/>
      <c r="AG316" s="504"/>
      <c r="AH316" s="504"/>
      <c r="AI316" s="504"/>
      <c r="AJ316" s="504"/>
      <c r="AK316" s="504"/>
      <c r="AL316" s="504"/>
    </row>
    <row r="317" ht="24" spans="1:38">
      <c r="A317" s="507"/>
      <c r="B317" s="521">
        <v>13</v>
      </c>
      <c r="C317" s="521" t="s">
        <v>547</v>
      </c>
      <c r="D317" s="522">
        <v>22251359</v>
      </c>
      <c r="E317" s="521" t="s">
        <v>511</v>
      </c>
      <c r="F317" s="521"/>
      <c r="G317" s="521"/>
      <c r="H317" s="521"/>
      <c r="I317" s="536" t="s">
        <v>111</v>
      </c>
      <c r="J317" s="536"/>
      <c r="K317" s="521"/>
      <c r="L317" s="521"/>
      <c r="M317" s="521"/>
      <c r="N317" s="521" t="s">
        <v>548</v>
      </c>
      <c r="O317" s="521"/>
      <c r="P317" s="521"/>
      <c r="Q317" s="542">
        <v>15</v>
      </c>
      <c r="R317" s="521"/>
      <c r="S317" s="523">
        <v>10</v>
      </c>
      <c r="T317" s="521"/>
      <c r="U317" s="521"/>
      <c r="V317" s="536"/>
      <c r="W317" s="521" t="s">
        <v>40</v>
      </c>
      <c r="X317" s="521">
        <v>12.5</v>
      </c>
      <c r="Y317" s="521">
        <v>25</v>
      </c>
      <c r="Z317" s="521">
        <f t="shared" si="14"/>
        <v>19.6428571428571</v>
      </c>
      <c r="AA317" s="521" t="s">
        <v>99</v>
      </c>
      <c r="AB317" s="521"/>
      <c r="AC317" s="521" t="s">
        <v>40</v>
      </c>
      <c r="AD317" s="521" t="s">
        <v>99</v>
      </c>
      <c r="AE317" s="521"/>
      <c r="AF317" s="504"/>
      <c r="AG317" s="504"/>
      <c r="AH317" s="504"/>
      <c r="AI317" s="504"/>
      <c r="AJ317" s="504"/>
      <c r="AK317" s="504"/>
      <c r="AL317" s="504"/>
    </row>
    <row r="318" ht="24" spans="1:38">
      <c r="A318" s="507"/>
      <c r="B318" s="521">
        <v>14</v>
      </c>
      <c r="C318" s="521" t="s">
        <v>549</v>
      </c>
      <c r="D318" s="522">
        <v>22251352</v>
      </c>
      <c r="E318" s="521" t="s">
        <v>511</v>
      </c>
      <c r="F318" s="521"/>
      <c r="G318" s="521">
        <v>8</v>
      </c>
      <c r="H318" s="521"/>
      <c r="I318" s="536"/>
      <c r="J318" s="536"/>
      <c r="K318" s="521"/>
      <c r="L318" s="521"/>
      <c r="M318" s="523"/>
      <c r="N318" s="521"/>
      <c r="O318" s="521"/>
      <c r="P318" s="521"/>
      <c r="Q318" s="540">
        <v>15</v>
      </c>
      <c r="R318" s="521"/>
      <c r="S318" s="521">
        <v>10</v>
      </c>
      <c r="T318" s="521"/>
      <c r="U318" s="521"/>
      <c r="V318" s="536">
        <v>6</v>
      </c>
      <c r="W318" s="521" t="s">
        <v>40</v>
      </c>
      <c r="X318" s="525">
        <v>8</v>
      </c>
      <c r="Y318" s="525">
        <v>31</v>
      </c>
      <c r="Z318" s="525">
        <f t="shared" si="14"/>
        <v>16.8571428571429</v>
      </c>
      <c r="AA318" s="521" t="s">
        <v>99</v>
      </c>
      <c r="AB318" s="525" t="s">
        <v>99</v>
      </c>
      <c r="AC318" s="521" t="s">
        <v>40</v>
      </c>
      <c r="AD318" s="521" t="s">
        <v>99</v>
      </c>
      <c r="AE318" s="521" t="s">
        <v>99</v>
      </c>
      <c r="AF318" s="504"/>
      <c r="AG318" s="504"/>
      <c r="AH318" s="504"/>
      <c r="AI318" s="504"/>
      <c r="AJ318" s="504"/>
      <c r="AK318" s="504"/>
      <c r="AL318" s="504"/>
    </row>
    <row r="319" ht="24" spans="1:38">
      <c r="A319" s="507"/>
      <c r="B319" s="521">
        <v>15</v>
      </c>
      <c r="C319" s="521" t="s">
        <v>550</v>
      </c>
      <c r="D319" s="522">
        <v>22251379</v>
      </c>
      <c r="E319" s="521" t="s">
        <v>511</v>
      </c>
      <c r="F319" s="521"/>
      <c r="G319" s="521" t="s">
        <v>54</v>
      </c>
      <c r="H319" s="521"/>
      <c r="I319" s="536"/>
      <c r="J319" s="536"/>
      <c r="K319" s="521"/>
      <c r="L319" s="521"/>
      <c r="M319" s="521" t="s">
        <v>551</v>
      </c>
      <c r="N319" s="521" t="s">
        <v>77</v>
      </c>
      <c r="O319" s="521"/>
      <c r="P319" s="521"/>
      <c r="Q319" s="540">
        <v>30</v>
      </c>
      <c r="R319" s="521"/>
      <c r="S319" s="521"/>
      <c r="T319" s="521"/>
      <c r="U319" s="521"/>
      <c r="V319" s="536"/>
      <c r="W319" s="521" t="s">
        <v>40</v>
      </c>
      <c r="X319" s="525">
        <v>7</v>
      </c>
      <c r="Y319" s="525">
        <v>30</v>
      </c>
      <c r="Z319" s="525">
        <f t="shared" si="14"/>
        <v>15.5714285714286</v>
      </c>
      <c r="AA319" s="521"/>
      <c r="AB319" s="525" t="s">
        <v>99</v>
      </c>
      <c r="AC319" s="521" t="s">
        <v>40</v>
      </c>
      <c r="AD319" s="521" t="s">
        <v>99</v>
      </c>
      <c r="AE319" s="521"/>
      <c r="AF319" s="504"/>
      <c r="AG319" s="504"/>
      <c r="AH319" s="504"/>
      <c r="AI319" s="504"/>
      <c r="AJ319" s="504"/>
      <c r="AK319" s="504"/>
      <c r="AL319" s="504"/>
    </row>
    <row r="320" ht="26" spans="1:38">
      <c r="A320" s="507"/>
      <c r="B320" s="521">
        <v>16</v>
      </c>
      <c r="C320" s="525" t="s">
        <v>552</v>
      </c>
      <c r="D320" s="522">
        <v>22251367</v>
      </c>
      <c r="E320" s="521" t="s">
        <v>511</v>
      </c>
      <c r="F320" s="524"/>
      <c r="G320" s="525" t="s">
        <v>553</v>
      </c>
      <c r="H320" s="525"/>
      <c r="I320" s="525"/>
      <c r="J320" s="535"/>
      <c r="K320" s="535"/>
      <c r="L320" s="525" t="s">
        <v>68</v>
      </c>
      <c r="M320" s="523" t="s">
        <v>554</v>
      </c>
      <c r="N320" s="521" t="s">
        <v>555</v>
      </c>
      <c r="O320" s="535"/>
      <c r="P320" s="535"/>
      <c r="Q320" s="544">
        <v>7.5</v>
      </c>
      <c r="R320" s="535"/>
      <c r="S320" s="535"/>
      <c r="T320" s="535"/>
      <c r="U320" s="535"/>
      <c r="V320" s="536"/>
      <c r="W320" s="521" t="s">
        <v>40</v>
      </c>
      <c r="X320" s="525">
        <v>13.2</v>
      </c>
      <c r="Y320" s="525">
        <v>7.5</v>
      </c>
      <c r="Z320" s="525">
        <f t="shared" si="14"/>
        <v>15.3428571428571</v>
      </c>
      <c r="AA320" s="521" t="s">
        <v>99</v>
      </c>
      <c r="AB320" s="525"/>
      <c r="AC320" s="521" t="s">
        <v>40</v>
      </c>
      <c r="AD320" s="521" t="s">
        <v>99</v>
      </c>
      <c r="AE320" s="521"/>
      <c r="AF320" s="504"/>
      <c r="AG320" s="504"/>
      <c r="AH320" s="504"/>
      <c r="AI320" s="504"/>
      <c r="AJ320" s="504"/>
      <c r="AK320" s="504"/>
      <c r="AL320" s="504"/>
    </row>
    <row r="321" ht="24" spans="1:38">
      <c r="A321" s="507"/>
      <c r="B321" s="521">
        <v>17</v>
      </c>
      <c r="C321" s="521" t="s">
        <v>556</v>
      </c>
      <c r="D321" s="522">
        <v>22251380</v>
      </c>
      <c r="E321" s="521" t="s">
        <v>511</v>
      </c>
      <c r="F321" s="525"/>
      <c r="G321" s="525" t="s">
        <v>557</v>
      </c>
      <c r="H321" s="525"/>
      <c r="I321" s="535"/>
      <c r="J321" s="535"/>
      <c r="K321" s="535"/>
      <c r="L321" s="525"/>
      <c r="M321" s="524"/>
      <c r="N321" s="524" t="s">
        <v>186</v>
      </c>
      <c r="O321" s="524"/>
      <c r="P321" s="524"/>
      <c r="Q321" s="541">
        <v>22.5</v>
      </c>
      <c r="R321" s="535"/>
      <c r="S321" s="535"/>
      <c r="T321" s="535"/>
      <c r="U321" s="535"/>
      <c r="V321" s="525"/>
      <c r="W321" s="521" t="s">
        <v>40</v>
      </c>
      <c r="X321" s="525">
        <v>7</v>
      </c>
      <c r="Y321" s="525">
        <v>22.5</v>
      </c>
      <c r="Z321" s="525">
        <f t="shared" si="14"/>
        <v>13.4285714285714</v>
      </c>
      <c r="AA321" s="525"/>
      <c r="AB321" s="525"/>
      <c r="AC321" s="521" t="s">
        <v>69</v>
      </c>
      <c r="AD321" s="521"/>
      <c r="AE321" s="521"/>
      <c r="AF321" s="504"/>
      <c r="AG321" s="504"/>
      <c r="AH321" s="504"/>
      <c r="AI321" s="504"/>
      <c r="AJ321" s="504"/>
      <c r="AK321" s="504"/>
      <c r="AL321" s="504"/>
    </row>
    <row r="322" ht="26" spans="1:38">
      <c r="A322" s="507"/>
      <c r="B322" s="521">
        <v>18</v>
      </c>
      <c r="C322" s="521" t="s">
        <v>558</v>
      </c>
      <c r="D322" s="522">
        <v>22251383</v>
      </c>
      <c r="E322" s="521" t="s">
        <v>511</v>
      </c>
      <c r="F322" s="525"/>
      <c r="G322" s="526"/>
      <c r="H322" s="526"/>
      <c r="I322" s="526"/>
      <c r="J322" s="526"/>
      <c r="K322" s="526"/>
      <c r="L322" s="526"/>
      <c r="M322" s="526"/>
      <c r="N322" s="526" t="s">
        <v>559</v>
      </c>
      <c r="O322" s="526"/>
      <c r="P322" s="526"/>
      <c r="Q322" s="541">
        <v>18.75</v>
      </c>
      <c r="R322" s="526"/>
      <c r="S322" s="537">
        <v>10</v>
      </c>
      <c r="T322" s="526"/>
      <c r="U322" s="526"/>
      <c r="V322" s="526"/>
      <c r="W322" s="521" t="s">
        <v>40</v>
      </c>
      <c r="X322" s="525">
        <v>5</v>
      </c>
      <c r="Y322" s="525">
        <v>28.75</v>
      </c>
      <c r="Z322" s="525">
        <f t="shared" si="14"/>
        <v>13.2142857142857</v>
      </c>
      <c r="AA322" s="525"/>
      <c r="AB322" s="525" t="s">
        <v>99</v>
      </c>
      <c r="AC322" s="521" t="s">
        <v>69</v>
      </c>
      <c r="AD322" s="521"/>
      <c r="AE322" s="521"/>
      <c r="AF322" s="504"/>
      <c r="AG322" s="504"/>
      <c r="AH322" s="504"/>
      <c r="AI322" s="504"/>
      <c r="AJ322" s="504"/>
      <c r="AK322" s="504"/>
      <c r="AL322" s="504"/>
    </row>
    <row r="323" ht="52" spans="1:38">
      <c r="A323" s="507"/>
      <c r="B323" s="521">
        <v>19</v>
      </c>
      <c r="C323" s="521" t="s">
        <v>560</v>
      </c>
      <c r="D323" s="522">
        <v>22251390</v>
      </c>
      <c r="E323" s="521" t="s">
        <v>511</v>
      </c>
      <c r="F323" s="525"/>
      <c r="G323" s="526"/>
      <c r="H323" s="526"/>
      <c r="I323" s="526" t="s">
        <v>561</v>
      </c>
      <c r="J323" s="526"/>
      <c r="K323" s="526"/>
      <c r="L323" s="526"/>
      <c r="M323" s="526" t="s">
        <v>562</v>
      </c>
      <c r="N323" s="526"/>
      <c r="O323" s="526"/>
      <c r="P323" s="526"/>
      <c r="Q323" s="543"/>
      <c r="R323" s="526"/>
      <c r="S323" s="526"/>
      <c r="T323" s="526"/>
      <c r="U323" s="526"/>
      <c r="V323" s="537">
        <v>2</v>
      </c>
      <c r="W323" s="521" t="s">
        <v>40</v>
      </c>
      <c r="X323" s="525">
        <v>10</v>
      </c>
      <c r="Y323" s="525">
        <v>2</v>
      </c>
      <c r="Z323" s="525">
        <f t="shared" si="14"/>
        <v>10.5714285714286</v>
      </c>
      <c r="AA323" s="521" t="s">
        <v>99</v>
      </c>
      <c r="AB323" s="525"/>
      <c r="AC323" s="521" t="s">
        <v>69</v>
      </c>
      <c r="AD323" s="521"/>
      <c r="AE323" s="521"/>
      <c r="AF323" s="504"/>
      <c r="AG323" s="504"/>
      <c r="AH323" s="504"/>
      <c r="AI323" s="504"/>
      <c r="AJ323" s="504"/>
      <c r="AK323" s="504"/>
      <c r="AL323" s="504"/>
    </row>
    <row r="324" ht="24" spans="1:38">
      <c r="A324" s="507"/>
      <c r="B324" s="521">
        <v>20</v>
      </c>
      <c r="C324" s="525" t="s">
        <v>563</v>
      </c>
      <c r="D324" s="522">
        <v>22251363</v>
      </c>
      <c r="E324" s="521" t="s">
        <v>511</v>
      </c>
      <c r="F324" s="525"/>
      <c r="G324" s="525" t="s">
        <v>111</v>
      </c>
      <c r="H324" s="528"/>
      <c r="I324" s="535"/>
      <c r="J324" s="535"/>
      <c r="K324" s="535"/>
      <c r="L324" s="525"/>
      <c r="M324" s="535"/>
      <c r="N324" s="535"/>
      <c r="O324" s="535"/>
      <c r="P324" s="535"/>
      <c r="Q324" s="550"/>
      <c r="R324" s="535"/>
      <c r="S324" s="535"/>
      <c r="T324" s="535"/>
      <c r="U324" s="535"/>
      <c r="V324" s="525"/>
      <c r="W324" s="521" t="s">
        <v>40</v>
      </c>
      <c r="X324" s="525">
        <v>10</v>
      </c>
      <c r="Y324" s="525"/>
      <c r="Z324" s="525">
        <f t="shared" si="14"/>
        <v>10</v>
      </c>
      <c r="AA324" s="521" t="s">
        <v>99</v>
      </c>
      <c r="AB324" s="525"/>
      <c r="AC324" s="521" t="s">
        <v>69</v>
      </c>
      <c r="AD324" s="521"/>
      <c r="AE324" s="521"/>
      <c r="AF324" s="504"/>
      <c r="AG324" s="504"/>
      <c r="AH324" s="504"/>
      <c r="AI324" s="504"/>
      <c r="AJ324" s="504"/>
      <c r="AK324" s="504"/>
      <c r="AL324" s="504"/>
    </row>
    <row r="325" ht="26" spans="1:38">
      <c r="A325" s="507"/>
      <c r="B325" s="521">
        <v>21</v>
      </c>
      <c r="C325" s="521" t="s">
        <v>564</v>
      </c>
      <c r="D325" s="522">
        <v>22251385</v>
      </c>
      <c r="E325" s="521" t="s">
        <v>511</v>
      </c>
      <c r="F325" s="525"/>
      <c r="G325" s="526"/>
      <c r="H325" s="526"/>
      <c r="I325" s="526"/>
      <c r="J325" s="526"/>
      <c r="K325" s="526"/>
      <c r="L325" s="526"/>
      <c r="M325" s="526" t="s">
        <v>565</v>
      </c>
      <c r="N325" s="526"/>
      <c r="O325" s="526"/>
      <c r="P325" s="526"/>
      <c r="Q325" s="543"/>
      <c r="R325" s="526"/>
      <c r="S325" s="526"/>
      <c r="T325" s="526"/>
      <c r="U325" s="526"/>
      <c r="V325" s="526"/>
      <c r="W325" s="521" t="s">
        <v>40</v>
      </c>
      <c r="X325" s="525">
        <v>8</v>
      </c>
      <c r="Y325" s="525"/>
      <c r="Z325" s="525">
        <f t="shared" si="14"/>
        <v>8</v>
      </c>
      <c r="AA325" s="525"/>
      <c r="AB325" s="525"/>
      <c r="AC325" s="521" t="s">
        <v>69</v>
      </c>
      <c r="AD325" s="521"/>
      <c r="AE325" s="521"/>
      <c r="AF325" s="504"/>
      <c r="AG325" s="504"/>
      <c r="AH325" s="504"/>
      <c r="AI325" s="504"/>
      <c r="AJ325" s="504"/>
      <c r="AK325" s="504"/>
      <c r="AL325" s="504"/>
    </row>
    <row r="326" ht="48" spans="1:38">
      <c r="A326" s="507"/>
      <c r="B326" s="521">
        <v>22</v>
      </c>
      <c r="C326" s="521" t="s">
        <v>566</v>
      </c>
      <c r="D326" s="522">
        <v>22251354</v>
      </c>
      <c r="E326" s="521" t="s">
        <v>511</v>
      </c>
      <c r="F326" s="523"/>
      <c r="G326" s="545"/>
      <c r="H326" s="521"/>
      <c r="I326" s="548"/>
      <c r="J326" s="536"/>
      <c r="K326" s="545"/>
      <c r="L326" s="521"/>
      <c r="M326" s="523" t="s">
        <v>567</v>
      </c>
      <c r="N326" s="521"/>
      <c r="O326" s="521"/>
      <c r="P326" s="521"/>
      <c r="Q326" s="540"/>
      <c r="R326" s="521"/>
      <c r="S326" s="521">
        <v>1</v>
      </c>
      <c r="T326" s="521"/>
      <c r="U326" s="521"/>
      <c r="V326" s="536"/>
      <c r="W326" s="521" t="s">
        <v>40</v>
      </c>
      <c r="X326" s="525">
        <v>7.2</v>
      </c>
      <c r="Y326" s="525">
        <v>1</v>
      </c>
      <c r="Z326" s="525">
        <f t="shared" si="14"/>
        <v>7.48571428571429</v>
      </c>
      <c r="AA326" s="521"/>
      <c r="AB326" s="521"/>
      <c r="AC326" s="521" t="s">
        <v>69</v>
      </c>
      <c r="AD326" s="521"/>
      <c r="AE326" s="521"/>
      <c r="AF326" s="504"/>
      <c r="AG326" s="504"/>
      <c r="AH326" s="504"/>
      <c r="AI326" s="504"/>
      <c r="AJ326" s="504"/>
      <c r="AK326" s="504"/>
      <c r="AL326" s="504"/>
    </row>
    <row r="327" ht="24" spans="1:31">
      <c r="A327" s="507"/>
      <c r="B327" s="521">
        <v>23</v>
      </c>
      <c r="C327" s="521" t="s">
        <v>568</v>
      </c>
      <c r="D327" s="522">
        <v>22251386</v>
      </c>
      <c r="E327" s="521" t="s">
        <v>511</v>
      </c>
      <c r="F327" s="525"/>
      <c r="G327" s="526"/>
      <c r="H327" s="526"/>
      <c r="I327" s="526"/>
      <c r="J327" s="527"/>
      <c r="K327" s="526"/>
      <c r="L327" s="526"/>
      <c r="M327" s="526"/>
      <c r="N327" s="526"/>
      <c r="O327" s="526"/>
      <c r="P327" s="526"/>
      <c r="Q327" s="543">
        <v>11.25</v>
      </c>
      <c r="R327" s="526"/>
      <c r="S327" s="526">
        <v>10</v>
      </c>
      <c r="T327" s="526"/>
      <c r="U327" s="526"/>
      <c r="V327" s="537">
        <v>4</v>
      </c>
      <c r="W327" s="521" t="s">
        <v>40</v>
      </c>
      <c r="X327" s="525">
        <v>0</v>
      </c>
      <c r="Y327" s="525">
        <v>25.25</v>
      </c>
      <c r="Z327" s="525">
        <f t="shared" si="14"/>
        <v>7.21428571428571</v>
      </c>
      <c r="AA327" s="525"/>
      <c r="AB327" s="525" t="s">
        <v>99</v>
      </c>
      <c r="AC327" s="521" t="s">
        <v>69</v>
      </c>
      <c r="AD327" s="521"/>
      <c r="AE327" s="521"/>
    </row>
    <row r="328" ht="24" spans="1:31">
      <c r="A328" s="507"/>
      <c r="B328" s="521">
        <v>24</v>
      </c>
      <c r="C328" s="521" t="s">
        <v>569</v>
      </c>
      <c r="D328" s="522">
        <v>22251360</v>
      </c>
      <c r="E328" s="521" t="s">
        <v>511</v>
      </c>
      <c r="F328" s="521"/>
      <c r="G328" s="521" t="s">
        <v>54</v>
      </c>
      <c r="H328" s="521"/>
      <c r="I328" s="521"/>
      <c r="J328" s="536"/>
      <c r="K328" s="521" t="s">
        <v>38</v>
      </c>
      <c r="L328" s="521" t="s">
        <v>570</v>
      </c>
      <c r="M328" s="521"/>
      <c r="N328" s="521"/>
      <c r="O328" s="521"/>
      <c r="P328" s="521"/>
      <c r="Q328" s="540"/>
      <c r="R328" s="521"/>
      <c r="S328" s="521"/>
      <c r="T328" s="521"/>
      <c r="U328" s="521"/>
      <c r="V328" s="536"/>
      <c r="W328" s="521" t="s">
        <v>40</v>
      </c>
      <c r="X328" s="521">
        <v>5.3</v>
      </c>
      <c r="Y328" s="521"/>
      <c r="Z328" s="521">
        <f t="shared" si="14"/>
        <v>5.3</v>
      </c>
      <c r="AA328" s="521"/>
      <c r="AB328" s="521"/>
      <c r="AC328" s="521" t="s">
        <v>69</v>
      </c>
      <c r="AD328" s="521"/>
      <c r="AE328" s="521"/>
    </row>
    <row r="329" ht="52" spans="1:31">
      <c r="A329" s="507"/>
      <c r="B329" s="521">
        <v>25</v>
      </c>
      <c r="C329" s="524" t="s">
        <v>571</v>
      </c>
      <c r="D329" s="522">
        <v>22251357</v>
      </c>
      <c r="E329" s="521" t="s">
        <v>511</v>
      </c>
      <c r="F329" s="524"/>
      <c r="G329" s="524"/>
      <c r="H329" s="524"/>
      <c r="I329" s="549"/>
      <c r="J329" s="549"/>
      <c r="K329" s="549"/>
      <c r="L329" s="524"/>
      <c r="M329" s="524" t="s">
        <v>572</v>
      </c>
      <c r="N329" s="549"/>
      <c r="O329" s="549"/>
      <c r="P329" s="549"/>
      <c r="Q329" s="551"/>
      <c r="R329" s="549"/>
      <c r="S329" s="549"/>
      <c r="T329" s="528"/>
      <c r="U329" s="524">
        <v>3</v>
      </c>
      <c r="V329" s="524"/>
      <c r="W329" s="521" t="s">
        <v>40</v>
      </c>
      <c r="X329" s="524">
        <v>2</v>
      </c>
      <c r="Y329" s="524">
        <v>3</v>
      </c>
      <c r="Z329" s="524">
        <f t="shared" si="14"/>
        <v>2.85714285714286</v>
      </c>
      <c r="AA329" s="524"/>
      <c r="AB329" s="524"/>
      <c r="AC329" s="521" t="s">
        <v>69</v>
      </c>
      <c r="AD329" s="523"/>
      <c r="AE329" s="523"/>
    </row>
    <row r="330" ht="24" spans="1:31">
      <c r="A330" s="507"/>
      <c r="B330" s="521">
        <v>26</v>
      </c>
      <c r="C330" s="521" t="s">
        <v>573</v>
      </c>
      <c r="D330" s="522">
        <v>22251362</v>
      </c>
      <c r="E330" s="521" t="s">
        <v>511</v>
      </c>
      <c r="F330" s="521"/>
      <c r="G330" s="521" t="s">
        <v>54</v>
      </c>
      <c r="H330" s="521"/>
      <c r="I330" s="536"/>
      <c r="J330" s="536"/>
      <c r="K330" s="521" t="s">
        <v>574</v>
      </c>
      <c r="L330" s="521"/>
      <c r="M330" s="521"/>
      <c r="N330" s="521"/>
      <c r="O330" s="521"/>
      <c r="P330" s="521"/>
      <c r="Q330" s="540"/>
      <c r="R330" s="521"/>
      <c r="S330" s="521"/>
      <c r="T330" s="521"/>
      <c r="U330" s="521"/>
      <c r="V330" s="536"/>
      <c r="W330" s="521" t="s">
        <v>40</v>
      </c>
      <c r="X330" s="521">
        <v>2</v>
      </c>
      <c r="Y330" s="521"/>
      <c r="Z330" s="521">
        <f t="shared" si="14"/>
        <v>2</v>
      </c>
      <c r="AA330" s="521"/>
      <c r="AB330" s="521"/>
      <c r="AC330" s="521" t="s">
        <v>69</v>
      </c>
      <c r="AD330" s="521"/>
      <c r="AE330" s="521"/>
    </row>
    <row r="331" ht="24" spans="1:31">
      <c r="A331" s="507"/>
      <c r="B331" s="521">
        <v>27</v>
      </c>
      <c r="C331" s="521" t="s">
        <v>575</v>
      </c>
      <c r="D331" s="522">
        <v>22251368</v>
      </c>
      <c r="E331" s="521" t="s">
        <v>511</v>
      </c>
      <c r="F331" s="521"/>
      <c r="G331" s="521" t="s">
        <v>54</v>
      </c>
      <c r="H331" s="521"/>
      <c r="I331" s="548"/>
      <c r="J331" s="536"/>
      <c r="K331" s="521"/>
      <c r="L331" s="521"/>
      <c r="M331" s="521" t="s">
        <v>576</v>
      </c>
      <c r="N331" s="521"/>
      <c r="O331" s="521"/>
      <c r="P331" s="521"/>
      <c r="Q331" s="540"/>
      <c r="R331" s="521"/>
      <c r="S331" s="521"/>
      <c r="T331" s="521"/>
      <c r="U331" s="521"/>
      <c r="V331" s="536"/>
      <c r="W331" s="521" t="s">
        <v>40</v>
      </c>
      <c r="X331" s="521">
        <v>1.5</v>
      </c>
      <c r="Y331" s="521"/>
      <c r="Z331" s="521">
        <f t="shared" si="14"/>
        <v>1.5</v>
      </c>
      <c r="AA331" s="521"/>
      <c r="AB331" s="521"/>
      <c r="AC331" s="521" t="s">
        <v>69</v>
      </c>
      <c r="AD331" s="521"/>
      <c r="AE331" s="521"/>
    </row>
    <row r="332" ht="24" spans="1:31">
      <c r="A332" s="507"/>
      <c r="B332" s="521">
        <v>28</v>
      </c>
      <c r="C332" s="524" t="s">
        <v>577</v>
      </c>
      <c r="D332" s="522">
        <v>22251375</v>
      </c>
      <c r="E332" s="521" t="s">
        <v>511</v>
      </c>
      <c r="F332" s="525"/>
      <c r="G332" s="525"/>
      <c r="H332" s="525"/>
      <c r="I332" s="535"/>
      <c r="J332" s="535"/>
      <c r="K332" s="535"/>
      <c r="L332" s="525"/>
      <c r="M332" s="521"/>
      <c r="N332" s="535"/>
      <c r="O332" s="535"/>
      <c r="P332" s="535"/>
      <c r="Q332" s="550"/>
      <c r="R332" s="535"/>
      <c r="S332" s="535"/>
      <c r="T332" s="535"/>
      <c r="U332" s="535"/>
      <c r="V332" s="524">
        <v>1</v>
      </c>
      <c r="W332" s="521" t="s">
        <v>40</v>
      </c>
      <c r="X332" s="525"/>
      <c r="Y332" s="525">
        <v>1</v>
      </c>
      <c r="Z332" s="521">
        <f t="shared" si="14"/>
        <v>0.285714285714286</v>
      </c>
      <c r="AA332" s="525"/>
      <c r="AB332" s="525"/>
      <c r="AC332" s="521" t="s">
        <v>69</v>
      </c>
      <c r="AD332" s="521"/>
      <c r="AE332" s="521"/>
    </row>
    <row r="333" ht="24" spans="1:31">
      <c r="A333" s="507"/>
      <c r="B333" s="521">
        <v>29</v>
      </c>
      <c r="C333" s="524" t="s">
        <v>578</v>
      </c>
      <c r="D333" s="522">
        <v>22251355</v>
      </c>
      <c r="E333" s="521" t="s">
        <v>511</v>
      </c>
      <c r="F333" s="525"/>
      <c r="G333" s="525"/>
      <c r="H333" s="525"/>
      <c r="I333" s="535"/>
      <c r="J333" s="535"/>
      <c r="K333" s="535"/>
      <c r="L333" s="525"/>
      <c r="M333" s="535"/>
      <c r="N333" s="535"/>
      <c r="O333" s="535"/>
      <c r="P333" s="535"/>
      <c r="Q333" s="550"/>
      <c r="R333" s="535"/>
      <c r="S333" s="535"/>
      <c r="T333" s="535"/>
      <c r="U333" s="535"/>
      <c r="V333" s="525"/>
      <c r="W333" s="521" t="s">
        <v>40</v>
      </c>
      <c r="X333" s="525"/>
      <c r="Y333" s="525"/>
      <c r="Z333" s="521">
        <f t="shared" si="14"/>
        <v>0</v>
      </c>
      <c r="AA333" s="525"/>
      <c r="AB333" s="525"/>
      <c r="AC333" s="521" t="s">
        <v>69</v>
      </c>
      <c r="AD333" s="521"/>
      <c r="AE333" s="521"/>
    </row>
    <row r="334" ht="24" spans="1:31">
      <c r="A334" s="507"/>
      <c r="B334" s="521">
        <v>30</v>
      </c>
      <c r="C334" s="521" t="s">
        <v>579</v>
      </c>
      <c r="D334" s="522">
        <v>22251358</v>
      </c>
      <c r="E334" s="521" t="s">
        <v>511</v>
      </c>
      <c r="F334" s="546"/>
      <c r="G334" s="546"/>
      <c r="H334" s="546"/>
      <c r="I334" s="546"/>
      <c r="J334" s="546"/>
      <c r="K334" s="546"/>
      <c r="L334" s="546"/>
      <c r="M334" s="546"/>
      <c r="N334" s="546"/>
      <c r="O334" s="546"/>
      <c r="P334" s="546"/>
      <c r="Q334" s="552"/>
      <c r="R334" s="546"/>
      <c r="S334" s="546"/>
      <c r="T334" s="546"/>
      <c r="U334" s="546"/>
      <c r="V334" s="546"/>
      <c r="W334" s="521" t="s">
        <v>40</v>
      </c>
      <c r="X334" s="546"/>
      <c r="Y334" s="546"/>
      <c r="Z334" s="521">
        <f t="shared" si="14"/>
        <v>0</v>
      </c>
      <c r="AA334" s="546"/>
      <c r="AB334" s="546"/>
      <c r="AC334" s="521" t="s">
        <v>69</v>
      </c>
      <c r="AD334" s="546"/>
      <c r="AE334" s="546"/>
    </row>
    <row r="335" ht="24" spans="1:31">
      <c r="A335" s="507"/>
      <c r="B335" s="521">
        <v>31</v>
      </c>
      <c r="C335" s="524" t="s">
        <v>580</v>
      </c>
      <c r="D335" s="522">
        <v>22251364</v>
      </c>
      <c r="E335" s="521" t="s">
        <v>511</v>
      </c>
      <c r="F335" s="525"/>
      <c r="G335" s="525"/>
      <c r="H335" s="525"/>
      <c r="I335" s="535"/>
      <c r="J335" s="535"/>
      <c r="K335" s="535"/>
      <c r="L335" s="525"/>
      <c r="M335" s="535"/>
      <c r="N335" s="535"/>
      <c r="O335" s="535"/>
      <c r="P335" s="535"/>
      <c r="Q335" s="550"/>
      <c r="R335" s="535"/>
      <c r="S335" s="535"/>
      <c r="T335" s="535"/>
      <c r="U335" s="535"/>
      <c r="V335" s="525"/>
      <c r="W335" s="521" t="s">
        <v>40</v>
      </c>
      <c r="X335" s="525"/>
      <c r="Y335" s="525"/>
      <c r="Z335" s="521">
        <f t="shared" si="14"/>
        <v>0</v>
      </c>
      <c r="AA335" s="525"/>
      <c r="AB335" s="525"/>
      <c r="AC335" s="521" t="s">
        <v>69</v>
      </c>
      <c r="AD335" s="521"/>
      <c r="AE335" s="521"/>
    </row>
    <row r="336" ht="24" spans="1:31">
      <c r="A336" s="507"/>
      <c r="B336" s="521">
        <v>32</v>
      </c>
      <c r="C336" s="525" t="s">
        <v>581</v>
      </c>
      <c r="D336" s="522">
        <v>22251365</v>
      </c>
      <c r="E336" s="521" t="s">
        <v>511</v>
      </c>
      <c r="F336" s="525"/>
      <c r="G336" s="525"/>
      <c r="H336" s="525"/>
      <c r="I336" s="535"/>
      <c r="J336" s="535"/>
      <c r="K336" s="535"/>
      <c r="L336" s="525"/>
      <c r="M336" s="535"/>
      <c r="N336" s="535"/>
      <c r="O336" s="535"/>
      <c r="P336" s="535"/>
      <c r="Q336" s="550"/>
      <c r="R336" s="535"/>
      <c r="S336" s="535"/>
      <c r="T336" s="535"/>
      <c r="U336" s="535"/>
      <c r="V336" s="525"/>
      <c r="W336" s="521" t="s">
        <v>40</v>
      </c>
      <c r="X336" s="525"/>
      <c r="Y336" s="525"/>
      <c r="Z336" s="521">
        <f t="shared" si="14"/>
        <v>0</v>
      </c>
      <c r="AA336" s="525"/>
      <c r="AB336" s="525"/>
      <c r="AC336" s="521" t="s">
        <v>69</v>
      </c>
      <c r="AD336" s="521"/>
      <c r="AE336" s="521"/>
    </row>
    <row r="337" ht="24" spans="1:31">
      <c r="A337" s="507"/>
      <c r="B337" s="521">
        <v>33</v>
      </c>
      <c r="C337" s="521" t="s">
        <v>582</v>
      </c>
      <c r="D337" s="522">
        <v>22251366</v>
      </c>
      <c r="E337" s="521" t="s">
        <v>511</v>
      </c>
      <c r="F337" s="521"/>
      <c r="G337" s="521" t="s">
        <v>54</v>
      </c>
      <c r="H337" s="521"/>
      <c r="I337" s="536"/>
      <c r="J337" s="536"/>
      <c r="K337" s="521"/>
      <c r="L337" s="521"/>
      <c r="M337" s="521"/>
      <c r="N337" s="521"/>
      <c r="O337" s="521"/>
      <c r="P337" s="521"/>
      <c r="Q337" s="540"/>
      <c r="R337" s="521"/>
      <c r="S337" s="521"/>
      <c r="T337" s="521"/>
      <c r="U337" s="521"/>
      <c r="V337" s="536"/>
      <c r="W337" s="521" t="s">
        <v>40</v>
      </c>
      <c r="X337" s="521"/>
      <c r="Y337" s="521"/>
      <c r="Z337" s="521">
        <f t="shared" si="14"/>
        <v>0</v>
      </c>
      <c r="AA337" s="521"/>
      <c r="AB337" s="521"/>
      <c r="AC337" s="521" t="s">
        <v>69</v>
      </c>
      <c r="AD337" s="521"/>
      <c r="AE337" s="521"/>
    </row>
    <row r="338" ht="24" spans="1:31">
      <c r="A338" s="507"/>
      <c r="B338" s="521">
        <v>34</v>
      </c>
      <c r="C338" s="521" t="s">
        <v>583</v>
      </c>
      <c r="D338" s="522">
        <v>22251369</v>
      </c>
      <c r="E338" s="521" t="s">
        <v>511</v>
      </c>
      <c r="F338" s="525"/>
      <c r="G338" s="525"/>
      <c r="H338" s="525"/>
      <c r="I338" s="535"/>
      <c r="J338" s="535"/>
      <c r="K338" s="535"/>
      <c r="L338" s="525"/>
      <c r="M338" s="535"/>
      <c r="N338" s="535"/>
      <c r="O338" s="535"/>
      <c r="P338" s="535"/>
      <c r="Q338" s="550"/>
      <c r="R338" s="535"/>
      <c r="S338" s="535"/>
      <c r="T338" s="535"/>
      <c r="U338" s="535"/>
      <c r="V338" s="525"/>
      <c r="W338" s="521" t="s">
        <v>40</v>
      </c>
      <c r="X338" s="525"/>
      <c r="Y338" s="525"/>
      <c r="Z338" s="521">
        <f t="shared" si="14"/>
        <v>0</v>
      </c>
      <c r="AA338" s="525"/>
      <c r="AB338" s="525"/>
      <c r="AC338" s="521" t="s">
        <v>69</v>
      </c>
      <c r="AD338" s="521"/>
      <c r="AE338" s="521"/>
    </row>
    <row r="339" ht="24" spans="1:31">
      <c r="A339" s="507"/>
      <c r="B339" s="521">
        <v>35</v>
      </c>
      <c r="C339" s="524" t="s">
        <v>403</v>
      </c>
      <c r="D339" s="522">
        <v>22251371</v>
      </c>
      <c r="E339" s="521" t="s">
        <v>511</v>
      </c>
      <c r="F339" s="525"/>
      <c r="G339" s="525"/>
      <c r="H339" s="525"/>
      <c r="I339" s="535"/>
      <c r="J339" s="535"/>
      <c r="K339" s="535"/>
      <c r="L339" s="525"/>
      <c r="M339" s="535"/>
      <c r="N339" s="535"/>
      <c r="O339" s="535"/>
      <c r="P339" s="535"/>
      <c r="Q339" s="550"/>
      <c r="R339" s="535"/>
      <c r="S339" s="535"/>
      <c r="T339" s="535"/>
      <c r="U339" s="535"/>
      <c r="V339" s="525"/>
      <c r="W339" s="521" t="s">
        <v>40</v>
      </c>
      <c r="X339" s="525"/>
      <c r="Y339" s="525"/>
      <c r="Z339" s="521">
        <f t="shared" si="14"/>
        <v>0</v>
      </c>
      <c r="AA339" s="525"/>
      <c r="AB339" s="525"/>
      <c r="AC339" s="521" t="s">
        <v>69</v>
      </c>
      <c r="AD339" s="521"/>
      <c r="AE339" s="521"/>
    </row>
    <row r="340" ht="24" spans="1:31">
      <c r="A340" s="507"/>
      <c r="B340" s="521">
        <v>36</v>
      </c>
      <c r="C340" s="524" t="s">
        <v>578</v>
      </c>
      <c r="D340" s="522">
        <v>22251372</v>
      </c>
      <c r="E340" s="521" t="s">
        <v>511</v>
      </c>
      <c r="F340" s="525"/>
      <c r="G340" s="525"/>
      <c r="H340" s="525"/>
      <c r="I340" s="535"/>
      <c r="J340" s="535"/>
      <c r="K340" s="535"/>
      <c r="L340" s="525"/>
      <c r="M340" s="535"/>
      <c r="N340" s="535"/>
      <c r="O340" s="535"/>
      <c r="P340" s="535"/>
      <c r="Q340" s="550"/>
      <c r="R340" s="535"/>
      <c r="S340" s="535"/>
      <c r="T340" s="535"/>
      <c r="U340" s="535"/>
      <c r="V340" s="525"/>
      <c r="W340" s="521" t="s">
        <v>40</v>
      </c>
      <c r="X340" s="525"/>
      <c r="Y340" s="525"/>
      <c r="Z340" s="521">
        <f t="shared" si="14"/>
        <v>0</v>
      </c>
      <c r="AA340" s="525"/>
      <c r="AB340" s="525"/>
      <c r="AC340" s="521" t="s">
        <v>69</v>
      </c>
      <c r="AD340" s="521"/>
      <c r="AE340" s="521"/>
    </row>
    <row r="341" ht="24" spans="1:31">
      <c r="A341" s="507"/>
      <c r="B341" s="521">
        <v>37</v>
      </c>
      <c r="C341" s="526" t="s">
        <v>584</v>
      </c>
      <c r="D341" s="522">
        <v>22251381</v>
      </c>
      <c r="E341" s="521" t="s">
        <v>511</v>
      </c>
      <c r="F341" s="525"/>
      <c r="G341" s="525"/>
      <c r="H341" s="525"/>
      <c r="I341" s="535"/>
      <c r="J341" s="535"/>
      <c r="K341" s="535"/>
      <c r="L341" s="525"/>
      <c r="M341" s="535"/>
      <c r="N341" s="535"/>
      <c r="O341" s="535"/>
      <c r="P341" s="535"/>
      <c r="Q341" s="550"/>
      <c r="R341" s="535"/>
      <c r="S341" s="535"/>
      <c r="T341" s="535"/>
      <c r="U341" s="535"/>
      <c r="V341" s="525"/>
      <c r="W341" s="521" t="s">
        <v>40</v>
      </c>
      <c r="X341" s="525"/>
      <c r="Y341" s="525"/>
      <c r="Z341" s="521">
        <f t="shared" si="14"/>
        <v>0</v>
      </c>
      <c r="AA341" s="525"/>
      <c r="AB341" s="525"/>
      <c r="AC341" s="521" t="s">
        <v>69</v>
      </c>
      <c r="AD341" s="521"/>
      <c r="AE341" s="521"/>
    </row>
    <row r="342" ht="24" spans="1:31">
      <c r="A342" s="507"/>
      <c r="B342" s="521">
        <v>38</v>
      </c>
      <c r="C342" s="521" t="s">
        <v>585</v>
      </c>
      <c r="D342" s="522">
        <v>22251384</v>
      </c>
      <c r="E342" s="521" t="s">
        <v>511</v>
      </c>
      <c r="F342" s="525"/>
      <c r="G342" s="526"/>
      <c r="H342" s="526"/>
      <c r="I342" s="526"/>
      <c r="J342" s="526"/>
      <c r="K342" s="526"/>
      <c r="L342" s="526"/>
      <c r="M342" s="526"/>
      <c r="N342" s="526"/>
      <c r="O342" s="526"/>
      <c r="P342" s="526"/>
      <c r="Q342" s="543"/>
      <c r="R342" s="526"/>
      <c r="S342" s="526"/>
      <c r="T342" s="526"/>
      <c r="U342" s="526"/>
      <c r="V342" s="526"/>
      <c r="W342" s="521" t="s">
        <v>40</v>
      </c>
      <c r="X342" s="525"/>
      <c r="Y342" s="525"/>
      <c r="Z342" s="521">
        <f t="shared" si="14"/>
        <v>0</v>
      </c>
      <c r="AA342" s="525"/>
      <c r="AB342" s="525"/>
      <c r="AC342" s="521" t="s">
        <v>69</v>
      </c>
      <c r="AD342" s="521"/>
      <c r="AE342" s="521"/>
    </row>
    <row r="343" ht="24" spans="1:31">
      <c r="A343" s="507"/>
      <c r="B343" s="521">
        <v>39</v>
      </c>
      <c r="C343" s="523" t="s">
        <v>586</v>
      </c>
      <c r="D343" s="522">
        <v>22251387</v>
      </c>
      <c r="E343" s="521" t="s">
        <v>511</v>
      </c>
      <c r="F343" s="525"/>
      <c r="G343" s="526"/>
      <c r="H343" s="526"/>
      <c r="I343" s="526"/>
      <c r="J343" s="526"/>
      <c r="K343" s="526"/>
      <c r="L343" s="526"/>
      <c r="M343" s="526"/>
      <c r="N343" s="526"/>
      <c r="O343" s="526"/>
      <c r="P343" s="526"/>
      <c r="Q343" s="543"/>
      <c r="R343" s="526"/>
      <c r="S343" s="526"/>
      <c r="T343" s="526"/>
      <c r="U343" s="526"/>
      <c r="V343" s="526"/>
      <c r="W343" s="521" t="s">
        <v>40</v>
      </c>
      <c r="X343" s="525"/>
      <c r="Y343" s="525"/>
      <c r="Z343" s="521">
        <f t="shared" si="14"/>
        <v>0</v>
      </c>
      <c r="AA343" s="525"/>
      <c r="AB343" s="525"/>
      <c r="AC343" s="521" t="s">
        <v>69</v>
      </c>
      <c r="AD343" s="521"/>
      <c r="AE343" s="521"/>
    </row>
    <row r="344" ht="24" spans="1:31">
      <c r="A344" s="518"/>
      <c r="B344" s="521">
        <v>40</v>
      </c>
      <c r="C344" s="521" t="s">
        <v>587</v>
      </c>
      <c r="D344" s="522">
        <v>22251388</v>
      </c>
      <c r="E344" s="521" t="s">
        <v>511</v>
      </c>
      <c r="F344" s="525"/>
      <c r="G344" s="526"/>
      <c r="H344" s="526"/>
      <c r="I344" s="526"/>
      <c r="J344" s="526"/>
      <c r="K344" s="526"/>
      <c r="L344" s="526"/>
      <c r="M344" s="526"/>
      <c r="N344" s="526"/>
      <c r="O344" s="526"/>
      <c r="P344" s="526"/>
      <c r="Q344" s="543"/>
      <c r="R344" s="526"/>
      <c r="S344" s="526"/>
      <c r="T344" s="526"/>
      <c r="U344" s="526"/>
      <c r="V344" s="526"/>
      <c r="W344" s="521" t="s">
        <v>40</v>
      </c>
      <c r="X344" s="525"/>
      <c r="Y344" s="525"/>
      <c r="Z344" s="521">
        <f t="shared" si="14"/>
        <v>0</v>
      </c>
      <c r="AA344" s="525"/>
      <c r="AB344" s="525"/>
      <c r="AC344" s="521" t="s">
        <v>69</v>
      </c>
      <c r="AD344" s="521"/>
      <c r="AE344" s="521"/>
    </row>
    <row r="345" ht="39" spans="1:31">
      <c r="A345" s="505" t="s">
        <v>588</v>
      </c>
      <c r="B345" s="25">
        <v>1</v>
      </c>
      <c r="C345" s="25" t="s">
        <v>589</v>
      </c>
      <c r="D345" s="25">
        <v>22251094</v>
      </c>
      <c r="E345" s="25" t="s">
        <v>590</v>
      </c>
      <c r="F345" s="25">
        <v>0</v>
      </c>
      <c r="G345" s="25" t="s">
        <v>111</v>
      </c>
      <c r="H345" s="25"/>
      <c r="I345" s="25"/>
      <c r="J345" s="25"/>
      <c r="K345" s="25"/>
      <c r="L345" s="25"/>
      <c r="M345" s="25"/>
      <c r="N345" s="25"/>
      <c r="O345" s="25"/>
      <c r="P345" s="25"/>
      <c r="Q345" s="25">
        <v>26.25</v>
      </c>
      <c r="R345" s="25"/>
      <c r="S345" s="25">
        <v>10</v>
      </c>
      <c r="T345" s="25"/>
      <c r="U345" s="25">
        <v>28.5</v>
      </c>
      <c r="V345" s="461"/>
      <c r="W345" s="25" t="s">
        <v>40</v>
      </c>
      <c r="X345" s="25">
        <v>20</v>
      </c>
      <c r="Y345" s="25">
        <v>64.75</v>
      </c>
      <c r="Z345" s="25">
        <f>X345+Y345*(80/280)</f>
        <v>38.5</v>
      </c>
      <c r="AA345" s="25" t="s">
        <v>99</v>
      </c>
      <c r="AB345" s="25" t="s">
        <v>99</v>
      </c>
      <c r="AC345" s="25" t="s">
        <v>40</v>
      </c>
      <c r="AD345" s="25" t="s">
        <v>99</v>
      </c>
      <c r="AE345" s="25" t="s">
        <v>99</v>
      </c>
    </row>
    <row r="346" ht="39" spans="1:31">
      <c r="A346" s="507"/>
      <c r="B346" s="25">
        <v>2</v>
      </c>
      <c r="C346" s="25" t="s">
        <v>591</v>
      </c>
      <c r="D346" s="25">
        <v>22251293</v>
      </c>
      <c r="E346" s="25" t="s">
        <v>590</v>
      </c>
      <c r="F346" s="25">
        <v>0</v>
      </c>
      <c r="G346" s="25" t="s">
        <v>38</v>
      </c>
      <c r="H346" s="25"/>
      <c r="I346" s="25"/>
      <c r="J346" s="25"/>
      <c r="K346" s="25"/>
      <c r="L346" s="25"/>
      <c r="M346" s="25"/>
      <c r="N346" s="25"/>
      <c r="O346" s="25"/>
      <c r="P346" s="25"/>
      <c r="Q346" s="25">
        <v>30</v>
      </c>
      <c r="R346" s="25"/>
      <c r="S346" s="25"/>
      <c r="T346" s="25"/>
      <c r="U346" s="25">
        <v>30</v>
      </c>
      <c r="V346" s="25"/>
      <c r="W346" s="25" t="s">
        <v>40</v>
      </c>
      <c r="X346" s="25">
        <v>20</v>
      </c>
      <c r="Y346" s="25">
        <v>60</v>
      </c>
      <c r="Z346" s="25">
        <f>X346+Y346*(80/280)</f>
        <v>37.1428571428571</v>
      </c>
      <c r="AA346" s="25" t="s">
        <v>99</v>
      </c>
      <c r="AB346" s="25" t="s">
        <v>99</v>
      </c>
      <c r="AC346" s="25" t="s">
        <v>40</v>
      </c>
      <c r="AD346" s="25" t="s">
        <v>99</v>
      </c>
      <c r="AE346" s="25" t="s">
        <v>99</v>
      </c>
    </row>
    <row r="347" ht="39" spans="1:31">
      <c r="A347" s="507"/>
      <c r="B347" s="25">
        <v>3</v>
      </c>
      <c r="C347" s="25" t="s">
        <v>592</v>
      </c>
      <c r="D347" s="25">
        <v>22251118</v>
      </c>
      <c r="E347" s="25" t="s">
        <v>590</v>
      </c>
      <c r="F347" s="25">
        <v>0</v>
      </c>
      <c r="G347" s="25" t="s">
        <v>54</v>
      </c>
      <c r="H347" s="25"/>
      <c r="I347" s="25"/>
      <c r="J347" s="25"/>
      <c r="K347" s="25"/>
      <c r="L347" s="25"/>
      <c r="M347" s="25"/>
      <c r="N347" s="25"/>
      <c r="O347" s="25">
        <v>20</v>
      </c>
      <c r="P347" s="25"/>
      <c r="Q347" s="25">
        <v>26.25</v>
      </c>
      <c r="R347" s="25"/>
      <c r="S347" s="25">
        <v>20</v>
      </c>
      <c r="T347" s="25"/>
      <c r="U347" s="25"/>
      <c r="V347" s="25"/>
      <c r="W347" s="25" t="s">
        <v>40</v>
      </c>
      <c r="X347" s="25">
        <v>20</v>
      </c>
      <c r="Y347" s="25">
        <v>36.25</v>
      </c>
      <c r="Z347" s="25">
        <v>33.214</v>
      </c>
      <c r="AA347" s="25" t="s">
        <v>99</v>
      </c>
      <c r="AB347" s="25" t="s">
        <v>99</v>
      </c>
      <c r="AC347" s="25" t="s">
        <v>40</v>
      </c>
      <c r="AD347" s="25" t="s">
        <v>99</v>
      </c>
      <c r="AE347" s="25" t="s">
        <v>99</v>
      </c>
    </row>
    <row r="348" ht="39" spans="1:31">
      <c r="A348" s="507"/>
      <c r="B348" s="25">
        <v>4</v>
      </c>
      <c r="C348" s="25" t="s">
        <v>593</v>
      </c>
      <c r="D348" s="25">
        <v>22251198</v>
      </c>
      <c r="E348" s="25" t="s">
        <v>590</v>
      </c>
      <c r="F348" s="25">
        <v>0</v>
      </c>
      <c r="G348" s="25"/>
      <c r="H348" s="25"/>
      <c r="I348" s="25"/>
      <c r="J348" s="25"/>
      <c r="K348" s="25"/>
      <c r="L348" s="25"/>
      <c r="M348" s="25">
        <v>10</v>
      </c>
      <c r="N348" s="25"/>
      <c r="O348" s="160"/>
      <c r="P348" s="25">
        <v>2</v>
      </c>
      <c r="Q348" s="25">
        <v>30</v>
      </c>
      <c r="R348" s="25"/>
      <c r="S348" s="25">
        <v>10</v>
      </c>
      <c r="T348" s="25"/>
      <c r="U348" s="25">
        <v>30</v>
      </c>
      <c r="V348" s="25" t="s">
        <v>594</v>
      </c>
      <c r="W348" s="25" t="s">
        <v>40</v>
      </c>
      <c r="X348" s="25">
        <v>12</v>
      </c>
      <c r="Y348" s="25">
        <v>72</v>
      </c>
      <c r="Z348" s="25">
        <f>X348+Y348*(80/280)</f>
        <v>32.5714285714286</v>
      </c>
      <c r="AA348" s="25" t="s">
        <v>99</v>
      </c>
      <c r="AB348" s="25" t="s">
        <v>99</v>
      </c>
      <c r="AC348" s="25" t="s">
        <v>40</v>
      </c>
      <c r="AD348" s="25" t="s">
        <v>99</v>
      </c>
      <c r="AE348" s="25" t="s">
        <v>99</v>
      </c>
    </row>
    <row r="349" ht="39" spans="1:31">
      <c r="A349" s="507"/>
      <c r="B349" s="25">
        <v>5</v>
      </c>
      <c r="C349" s="25" t="s">
        <v>595</v>
      </c>
      <c r="D349" s="25">
        <v>22250175</v>
      </c>
      <c r="E349" s="25" t="s">
        <v>590</v>
      </c>
      <c r="F349" s="25">
        <v>0</v>
      </c>
      <c r="G349" s="25" t="s">
        <v>54</v>
      </c>
      <c r="H349" s="25"/>
      <c r="I349" s="25"/>
      <c r="J349" s="25"/>
      <c r="K349" s="25"/>
      <c r="L349" s="25"/>
      <c r="M349" s="25"/>
      <c r="N349" s="25" t="s">
        <v>596</v>
      </c>
      <c r="O349" s="25">
        <v>0.5</v>
      </c>
      <c r="P349" s="25"/>
      <c r="Q349" s="25">
        <v>30</v>
      </c>
      <c r="R349" s="25"/>
      <c r="S349" s="25">
        <v>20</v>
      </c>
      <c r="T349" s="25"/>
      <c r="U349" s="25">
        <v>30</v>
      </c>
      <c r="V349" s="25">
        <v>6</v>
      </c>
      <c r="W349" s="25" t="s">
        <v>40</v>
      </c>
      <c r="X349" s="25">
        <v>6.8</v>
      </c>
      <c r="Y349" s="25">
        <v>86</v>
      </c>
      <c r="Z349" s="25">
        <f>X349+Y349*(80/280)</f>
        <v>31.3714285714286</v>
      </c>
      <c r="AA349" s="25" t="s">
        <v>99</v>
      </c>
      <c r="AB349" s="25" t="s">
        <v>99</v>
      </c>
      <c r="AC349" s="25" t="s">
        <v>40</v>
      </c>
      <c r="AD349" s="25" t="s">
        <v>99</v>
      </c>
      <c r="AE349" s="25" t="s">
        <v>99</v>
      </c>
    </row>
    <row r="350" ht="39" spans="1:31">
      <c r="A350" s="507"/>
      <c r="B350" s="25">
        <v>6</v>
      </c>
      <c r="C350" s="25" t="s">
        <v>597</v>
      </c>
      <c r="D350" s="25">
        <v>22251218</v>
      </c>
      <c r="E350" s="25" t="s">
        <v>590</v>
      </c>
      <c r="F350" s="25">
        <v>0</v>
      </c>
      <c r="G350" s="25"/>
      <c r="H350" s="25"/>
      <c r="I350" s="25"/>
      <c r="J350" s="25"/>
      <c r="K350" s="25"/>
      <c r="L350" s="25"/>
      <c r="M350" s="25"/>
      <c r="N350" s="25" t="s">
        <v>598</v>
      </c>
      <c r="O350" s="25">
        <v>2.5</v>
      </c>
      <c r="P350" s="25"/>
      <c r="Q350" s="25">
        <v>26.25</v>
      </c>
      <c r="R350" s="25"/>
      <c r="S350" s="25">
        <v>10</v>
      </c>
      <c r="T350" s="25"/>
      <c r="U350" s="25"/>
      <c r="V350" s="25">
        <v>4</v>
      </c>
      <c r="W350" s="25" t="s">
        <v>40</v>
      </c>
      <c r="X350" s="25">
        <v>7.6</v>
      </c>
      <c r="Y350" s="25">
        <v>40.25</v>
      </c>
      <c r="Z350" s="25">
        <f>X350+Y350*(80/280)</f>
        <v>19.1</v>
      </c>
      <c r="AA350" s="25" t="s">
        <v>99</v>
      </c>
      <c r="AB350" s="25" t="s">
        <v>99</v>
      </c>
      <c r="AC350" s="25" t="s">
        <v>40</v>
      </c>
      <c r="AD350" s="25" t="s">
        <v>99</v>
      </c>
      <c r="AE350" s="25" t="s">
        <v>99</v>
      </c>
    </row>
    <row r="351" ht="39" spans="1:31">
      <c r="A351" s="507"/>
      <c r="B351" s="25">
        <v>7</v>
      </c>
      <c r="C351" s="25" t="s">
        <v>599</v>
      </c>
      <c r="D351" s="25">
        <v>22251223</v>
      </c>
      <c r="E351" s="25" t="s">
        <v>590</v>
      </c>
      <c r="F351" s="25">
        <v>0</v>
      </c>
      <c r="G351" s="25" t="s">
        <v>54</v>
      </c>
      <c r="H351" s="25"/>
      <c r="I351" s="25"/>
      <c r="J351" s="25"/>
      <c r="K351" s="25"/>
      <c r="L351" s="25"/>
      <c r="M351" s="25"/>
      <c r="N351" s="25" t="s">
        <v>600</v>
      </c>
      <c r="O351" s="25"/>
      <c r="P351" s="25"/>
      <c r="Q351" s="25">
        <v>30</v>
      </c>
      <c r="R351" s="25"/>
      <c r="S351" s="25">
        <v>10</v>
      </c>
      <c r="T351" s="25"/>
      <c r="U351" s="25"/>
      <c r="V351" s="25"/>
      <c r="W351" s="25" t="s">
        <v>40</v>
      </c>
      <c r="X351" s="25">
        <v>7.5</v>
      </c>
      <c r="Y351" s="25">
        <v>40</v>
      </c>
      <c r="Z351" s="25">
        <f>X351+Y351*(80/280)</f>
        <v>18.9285714285714</v>
      </c>
      <c r="AA351" s="25" t="s">
        <v>99</v>
      </c>
      <c r="AB351" s="25" t="s">
        <v>99</v>
      </c>
      <c r="AC351" s="25" t="s">
        <v>40</v>
      </c>
      <c r="AD351" s="25" t="s">
        <v>99</v>
      </c>
      <c r="AE351" s="25" t="s">
        <v>99</v>
      </c>
    </row>
    <row r="352" ht="52" spans="1:31">
      <c r="A352" s="507"/>
      <c r="B352" s="25">
        <v>8</v>
      </c>
      <c r="C352" s="25" t="s">
        <v>601</v>
      </c>
      <c r="D352" s="25">
        <v>22251239</v>
      </c>
      <c r="E352" s="25" t="s">
        <v>590</v>
      </c>
      <c r="F352" s="160">
        <v>0</v>
      </c>
      <c r="G352" s="160"/>
      <c r="H352" s="160"/>
      <c r="I352" s="160"/>
      <c r="J352" s="160"/>
      <c r="K352" s="160"/>
      <c r="L352" s="160"/>
      <c r="M352" s="160"/>
      <c r="N352" s="25" t="s">
        <v>602</v>
      </c>
      <c r="O352" s="160">
        <v>0.5</v>
      </c>
      <c r="P352" s="160"/>
      <c r="Q352" s="25">
        <v>22.5</v>
      </c>
      <c r="R352" s="160"/>
      <c r="S352" s="25">
        <v>10</v>
      </c>
      <c r="T352" s="160"/>
      <c r="U352" s="160"/>
      <c r="V352" s="160"/>
      <c r="W352" s="25" t="s">
        <v>40</v>
      </c>
      <c r="X352" s="25">
        <v>8.3</v>
      </c>
      <c r="Y352" s="25">
        <v>32.5</v>
      </c>
      <c r="Z352" s="25">
        <f>X352+Y352*(80/280)</f>
        <v>17.5857142857143</v>
      </c>
      <c r="AA352" s="25" t="s">
        <v>99</v>
      </c>
      <c r="AB352" s="25"/>
      <c r="AC352" s="25" t="s">
        <v>40</v>
      </c>
      <c r="AD352" s="25" t="s">
        <v>99</v>
      </c>
      <c r="AE352" s="25"/>
    </row>
    <row r="353" ht="39" spans="1:31">
      <c r="A353" s="507"/>
      <c r="B353" s="25">
        <v>9</v>
      </c>
      <c r="C353" s="25" t="s">
        <v>603</v>
      </c>
      <c r="D353" s="25">
        <v>22251022</v>
      </c>
      <c r="E353" s="25" t="s">
        <v>590</v>
      </c>
      <c r="F353" s="25">
        <v>0</v>
      </c>
      <c r="G353" s="25"/>
      <c r="H353" s="25"/>
      <c r="I353" s="25"/>
      <c r="J353" s="25"/>
      <c r="K353" s="25"/>
      <c r="L353" s="25"/>
      <c r="M353" s="25"/>
      <c r="N353" s="25" t="s">
        <v>77</v>
      </c>
      <c r="O353" s="25"/>
      <c r="P353" s="25"/>
      <c r="Q353" s="25">
        <v>30</v>
      </c>
      <c r="R353" s="25">
        <v>10</v>
      </c>
      <c r="S353" s="25"/>
      <c r="T353" s="25"/>
      <c r="U353" s="25"/>
      <c r="V353" s="25">
        <v>2</v>
      </c>
      <c r="W353" s="25" t="s">
        <v>40</v>
      </c>
      <c r="X353" s="25">
        <v>3</v>
      </c>
      <c r="Y353" s="25">
        <v>44</v>
      </c>
      <c r="Z353" s="25">
        <f t="shared" ref="Z353:Z365" si="15">X353+Y353*(80/280)</f>
        <v>15.5714285714286</v>
      </c>
      <c r="AA353" s="25"/>
      <c r="AB353" s="25" t="s">
        <v>99</v>
      </c>
      <c r="AC353" s="25" t="s">
        <v>69</v>
      </c>
      <c r="AD353" s="25"/>
      <c r="AE353" s="25"/>
    </row>
    <row r="354" ht="39" spans="1:31">
      <c r="A354" s="507"/>
      <c r="B354" s="25">
        <v>10</v>
      </c>
      <c r="C354" s="25" t="s">
        <v>604</v>
      </c>
      <c r="D354" s="25">
        <v>22251166</v>
      </c>
      <c r="E354" s="25" t="s">
        <v>590</v>
      </c>
      <c r="F354" s="25">
        <v>0</v>
      </c>
      <c r="G354" s="25"/>
      <c r="H354" s="25"/>
      <c r="I354" s="25"/>
      <c r="J354" s="25"/>
      <c r="K354" s="25"/>
      <c r="L354" s="25"/>
      <c r="M354" s="25"/>
      <c r="N354" s="25" t="s">
        <v>605</v>
      </c>
      <c r="O354" s="25"/>
      <c r="P354" s="25">
        <v>2</v>
      </c>
      <c r="Q354" s="25">
        <v>22.5</v>
      </c>
      <c r="R354" s="25"/>
      <c r="S354" s="25">
        <v>10</v>
      </c>
      <c r="T354" s="25"/>
      <c r="U354" s="25"/>
      <c r="V354" s="25"/>
      <c r="W354" s="25" t="s">
        <v>40</v>
      </c>
      <c r="X354" s="25">
        <v>3.2</v>
      </c>
      <c r="Y354" s="25">
        <v>32.5</v>
      </c>
      <c r="Z354" s="25">
        <f t="shared" si="15"/>
        <v>12.4857142857143</v>
      </c>
      <c r="AA354" s="25"/>
      <c r="AB354" s="25"/>
      <c r="AC354" s="25" t="s">
        <v>69</v>
      </c>
      <c r="AD354" s="25"/>
      <c r="AE354" s="25"/>
    </row>
    <row r="355" ht="39" spans="1:31">
      <c r="A355" s="507"/>
      <c r="B355" s="25">
        <v>11</v>
      </c>
      <c r="C355" s="25" t="s">
        <v>606</v>
      </c>
      <c r="D355" s="25">
        <v>22251284</v>
      </c>
      <c r="E355" s="25" t="s">
        <v>590</v>
      </c>
      <c r="F355" s="25">
        <v>0</v>
      </c>
      <c r="G355" s="25"/>
      <c r="H355" s="25" t="s">
        <v>38</v>
      </c>
      <c r="I355" s="25"/>
      <c r="J355" s="25"/>
      <c r="K355" s="25"/>
      <c r="L355" s="25"/>
      <c r="M355" s="25"/>
      <c r="N355" s="25"/>
      <c r="O355" s="25"/>
      <c r="P355" s="25"/>
      <c r="Q355" s="25">
        <v>15</v>
      </c>
      <c r="R355" s="25"/>
      <c r="S355" s="25"/>
      <c r="T355" s="25"/>
      <c r="U355" s="25"/>
      <c r="V355" s="25"/>
      <c r="W355" s="25" t="s">
        <v>40</v>
      </c>
      <c r="X355" s="25">
        <v>6</v>
      </c>
      <c r="Y355" s="25">
        <v>15</v>
      </c>
      <c r="Z355" s="25">
        <f t="shared" si="15"/>
        <v>10.2857142857143</v>
      </c>
      <c r="AA355" s="25"/>
      <c r="AB355" s="25"/>
      <c r="AC355" s="25" t="s">
        <v>69</v>
      </c>
      <c r="AD355" s="160"/>
      <c r="AE355" s="160"/>
    </row>
    <row r="356" ht="39" spans="1:31">
      <c r="A356" s="507"/>
      <c r="B356" s="25">
        <v>12</v>
      </c>
      <c r="C356" s="25" t="s">
        <v>607</v>
      </c>
      <c r="D356" s="25">
        <v>22251080</v>
      </c>
      <c r="E356" s="25" t="s">
        <v>590</v>
      </c>
      <c r="F356" s="25">
        <v>0</v>
      </c>
      <c r="G356" s="25"/>
      <c r="H356" s="25"/>
      <c r="I356" s="25"/>
      <c r="J356" s="25"/>
      <c r="K356" s="25"/>
      <c r="L356" s="25"/>
      <c r="M356" s="25"/>
      <c r="N356" s="25" t="s">
        <v>608</v>
      </c>
      <c r="O356" s="25"/>
      <c r="P356" s="25"/>
      <c r="Q356" s="25">
        <v>15</v>
      </c>
      <c r="R356" s="25"/>
      <c r="S356" s="25"/>
      <c r="T356" s="25"/>
      <c r="U356" s="25"/>
      <c r="V356" s="25"/>
      <c r="W356" s="25" t="s">
        <v>40</v>
      </c>
      <c r="X356" s="25">
        <v>4.2</v>
      </c>
      <c r="Y356" s="25">
        <v>15</v>
      </c>
      <c r="Z356" s="25">
        <f t="shared" si="15"/>
        <v>8.48571428571429</v>
      </c>
      <c r="AA356" s="25"/>
      <c r="AB356" s="25"/>
      <c r="AC356" s="25" t="s">
        <v>69</v>
      </c>
      <c r="AD356" s="25"/>
      <c r="AE356" s="25"/>
    </row>
    <row r="357" ht="39" spans="1:31">
      <c r="A357" s="507"/>
      <c r="B357" s="25">
        <v>13</v>
      </c>
      <c r="C357" s="25" t="s">
        <v>609</v>
      </c>
      <c r="D357" s="25">
        <v>22251084</v>
      </c>
      <c r="E357" s="25" t="s">
        <v>590</v>
      </c>
      <c r="F357" s="25">
        <v>0</v>
      </c>
      <c r="G357" s="25" t="s">
        <v>54</v>
      </c>
      <c r="H357" s="25"/>
      <c r="I357" s="25"/>
      <c r="J357" s="25"/>
      <c r="K357" s="25"/>
      <c r="L357" s="25"/>
      <c r="M357" s="25"/>
      <c r="N357" s="25" t="s">
        <v>485</v>
      </c>
      <c r="O357" s="25"/>
      <c r="P357" s="25"/>
      <c r="Q357" s="25">
        <v>15</v>
      </c>
      <c r="R357" s="25"/>
      <c r="S357" s="25"/>
      <c r="T357" s="25"/>
      <c r="U357" s="25"/>
      <c r="V357" s="25"/>
      <c r="W357" s="25" t="s">
        <v>40</v>
      </c>
      <c r="X357" s="25">
        <v>3</v>
      </c>
      <c r="Y357" s="25">
        <v>15</v>
      </c>
      <c r="Z357" s="25">
        <f t="shared" si="15"/>
        <v>7.28571428571429</v>
      </c>
      <c r="AA357" s="25"/>
      <c r="AB357" s="25"/>
      <c r="AC357" s="25" t="s">
        <v>69</v>
      </c>
      <c r="AD357" s="25"/>
      <c r="AE357" s="25"/>
    </row>
    <row r="358" ht="39" spans="1:31">
      <c r="A358" s="507"/>
      <c r="B358" s="25">
        <v>14</v>
      </c>
      <c r="C358" s="25" t="s">
        <v>610</v>
      </c>
      <c r="D358" s="25">
        <v>22251097</v>
      </c>
      <c r="E358" s="25" t="s">
        <v>590</v>
      </c>
      <c r="F358" s="25">
        <v>0</v>
      </c>
      <c r="G358" s="25" t="s">
        <v>54</v>
      </c>
      <c r="H358" s="25"/>
      <c r="I358" s="25"/>
      <c r="J358" s="25"/>
      <c r="K358" s="25"/>
      <c r="L358" s="25"/>
      <c r="M358" s="25"/>
      <c r="N358" s="160"/>
      <c r="O358" s="25"/>
      <c r="P358" s="25">
        <v>2</v>
      </c>
      <c r="Q358" s="25">
        <v>15</v>
      </c>
      <c r="R358" s="25"/>
      <c r="S358" s="25"/>
      <c r="T358" s="25"/>
      <c r="U358" s="25"/>
      <c r="V358" s="25"/>
      <c r="W358" s="25" t="s">
        <v>40</v>
      </c>
      <c r="X358" s="25">
        <v>2</v>
      </c>
      <c r="Y358" s="25">
        <v>15</v>
      </c>
      <c r="Z358" s="25">
        <f t="shared" si="15"/>
        <v>6.28571428571429</v>
      </c>
      <c r="AA358" s="25"/>
      <c r="AB358" s="25"/>
      <c r="AC358" s="25" t="s">
        <v>69</v>
      </c>
      <c r="AD358" s="25"/>
      <c r="AE358" s="25"/>
    </row>
    <row r="359" ht="52" spans="1:31">
      <c r="A359" s="507"/>
      <c r="B359" s="25">
        <v>15</v>
      </c>
      <c r="C359" s="25" t="s">
        <v>611</v>
      </c>
      <c r="D359" s="25">
        <v>22251155</v>
      </c>
      <c r="E359" s="25" t="s">
        <v>590</v>
      </c>
      <c r="F359" s="25">
        <v>0</v>
      </c>
      <c r="G359" s="25"/>
      <c r="H359" s="25"/>
      <c r="I359" s="25"/>
      <c r="J359" s="25"/>
      <c r="K359" s="25"/>
      <c r="L359" s="25"/>
      <c r="M359" s="25"/>
      <c r="N359" s="25" t="s">
        <v>612</v>
      </c>
      <c r="O359" s="25"/>
      <c r="P359" s="25"/>
      <c r="Q359" s="25"/>
      <c r="R359" s="25"/>
      <c r="S359" s="25"/>
      <c r="T359" s="25"/>
      <c r="U359" s="25"/>
      <c r="V359" s="25"/>
      <c r="W359" s="25" t="s">
        <v>40</v>
      </c>
      <c r="X359" s="25">
        <v>5.1</v>
      </c>
      <c r="Y359" s="25">
        <v>0</v>
      </c>
      <c r="Z359" s="25">
        <f t="shared" si="15"/>
        <v>5.1</v>
      </c>
      <c r="AA359" s="25"/>
      <c r="AB359" s="25"/>
      <c r="AC359" s="25" t="s">
        <v>69</v>
      </c>
      <c r="AD359" s="25"/>
      <c r="AE359" s="25"/>
    </row>
    <row r="360" ht="52" spans="1:31">
      <c r="A360" s="507"/>
      <c r="B360" s="25">
        <v>16</v>
      </c>
      <c r="C360" s="25" t="s">
        <v>613</v>
      </c>
      <c r="D360" s="25">
        <v>22251195</v>
      </c>
      <c r="E360" s="25" t="s">
        <v>590</v>
      </c>
      <c r="F360" s="25">
        <v>0</v>
      </c>
      <c r="G360" s="25"/>
      <c r="H360" s="25"/>
      <c r="I360" s="25"/>
      <c r="J360" s="25"/>
      <c r="K360" s="25"/>
      <c r="L360" s="25"/>
      <c r="M360" s="25"/>
      <c r="N360" s="25" t="s">
        <v>612</v>
      </c>
      <c r="O360" s="25"/>
      <c r="P360" s="25"/>
      <c r="Q360" s="25"/>
      <c r="R360" s="25"/>
      <c r="S360" s="25"/>
      <c r="T360" s="25"/>
      <c r="U360" s="25"/>
      <c r="V360" s="25"/>
      <c r="W360" s="25" t="s">
        <v>40</v>
      </c>
      <c r="X360" s="25">
        <v>4.8</v>
      </c>
      <c r="Y360" s="25">
        <v>0</v>
      </c>
      <c r="Z360" s="25">
        <f t="shared" si="15"/>
        <v>4.8</v>
      </c>
      <c r="AA360" s="25"/>
      <c r="AB360" s="25"/>
      <c r="AC360" s="25" t="s">
        <v>69</v>
      </c>
      <c r="AD360" s="25"/>
      <c r="AE360" s="25"/>
    </row>
    <row r="361" ht="39" spans="1:31">
      <c r="A361" s="507"/>
      <c r="B361" s="25">
        <v>17</v>
      </c>
      <c r="C361" s="25" t="s">
        <v>614</v>
      </c>
      <c r="D361" s="25">
        <v>22251082</v>
      </c>
      <c r="E361" s="25" t="s">
        <v>590</v>
      </c>
      <c r="F361" s="25">
        <v>0</v>
      </c>
      <c r="G361" s="25" t="s">
        <v>54</v>
      </c>
      <c r="H361" s="25"/>
      <c r="I361" s="25"/>
      <c r="J361" s="25"/>
      <c r="K361" s="25"/>
      <c r="L361" s="25"/>
      <c r="M361" s="25"/>
      <c r="N361" s="160" t="s">
        <v>615</v>
      </c>
      <c r="O361" s="25"/>
      <c r="P361" s="25"/>
      <c r="Q361" s="25">
        <v>0</v>
      </c>
      <c r="R361" s="25"/>
      <c r="S361" s="25"/>
      <c r="T361" s="25"/>
      <c r="U361" s="25"/>
      <c r="V361" s="25"/>
      <c r="W361" s="25" t="s">
        <v>40</v>
      </c>
      <c r="X361" s="25">
        <v>3</v>
      </c>
      <c r="Y361" s="25">
        <v>0</v>
      </c>
      <c r="Z361" s="25">
        <f t="shared" si="15"/>
        <v>3</v>
      </c>
      <c r="AA361" s="25"/>
      <c r="AB361" s="25"/>
      <c r="AC361" s="25" t="s">
        <v>69</v>
      </c>
      <c r="AD361" s="25"/>
      <c r="AE361" s="25"/>
    </row>
    <row r="362" ht="39" spans="1:31">
      <c r="A362" s="507"/>
      <c r="B362" s="25">
        <v>18</v>
      </c>
      <c r="C362" s="25" t="s">
        <v>616</v>
      </c>
      <c r="D362" s="25">
        <v>22251237</v>
      </c>
      <c r="E362" s="25" t="s">
        <v>590</v>
      </c>
      <c r="F362" s="25">
        <v>0</v>
      </c>
      <c r="G362" s="25"/>
      <c r="H362" s="25"/>
      <c r="I362" s="25"/>
      <c r="J362" s="25"/>
      <c r="K362" s="25"/>
      <c r="L362" s="25"/>
      <c r="M362" s="25"/>
      <c r="N362" s="25" t="s">
        <v>77</v>
      </c>
      <c r="O362" s="25"/>
      <c r="P362" s="25"/>
      <c r="Q362" s="25"/>
      <c r="R362" s="25"/>
      <c r="S362" s="25"/>
      <c r="T362" s="25"/>
      <c r="U362" s="25"/>
      <c r="V362" s="25"/>
      <c r="W362" s="25" t="s">
        <v>40</v>
      </c>
      <c r="X362" s="25">
        <v>3</v>
      </c>
      <c r="Y362" s="25">
        <v>0</v>
      </c>
      <c r="Z362" s="25">
        <f t="shared" si="15"/>
        <v>3</v>
      </c>
      <c r="AA362" s="25"/>
      <c r="AB362" s="25"/>
      <c r="AC362" s="25" t="s">
        <v>69</v>
      </c>
      <c r="AD362" s="25"/>
      <c r="AE362" s="25"/>
    </row>
    <row r="363" ht="39" spans="1:31">
      <c r="A363" s="507"/>
      <c r="B363" s="25">
        <v>19</v>
      </c>
      <c r="C363" s="25" t="s">
        <v>617</v>
      </c>
      <c r="D363" s="25">
        <v>22251072</v>
      </c>
      <c r="E363" s="25" t="s">
        <v>590</v>
      </c>
      <c r="F363" s="25">
        <v>0</v>
      </c>
      <c r="G363" s="25" t="s">
        <v>54</v>
      </c>
      <c r="H363" s="25"/>
      <c r="I363" s="25"/>
      <c r="J363" s="25"/>
      <c r="K363" s="25"/>
      <c r="L363" s="25"/>
      <c r="M363" s="25"/>
      <c r="N363" s="25"/>
      <c r="O363" s="25"/>
      <c r="P363" s="25"/>
      <c r="Q363" s="25"/>
      <c r="R363" s="25"/>
      <c r="S363" s="25"/>
      <c r="T363" s="25"/>
      <c r="U363" s="25"/>
      <c r="V363" s="25">
        <v>4</v>
      </c>
      <c r="W363" s="25" t="s">
        <v>40</v>
      </c>
      <c r="X363" s="25">
        <v>0</v>
      </c>
      <c r="Y363" s="25">
        <v>4</v>
      </c>
      <c r="Z363" s="25">
        <f t="shared" si="15"/>
        <v>1.14285714285714</v>
      </c>
      <c r="AA363" s="25"/>
      <c r="AB363" s="25"/>
      <c r="AC363" s="25" t="s">
        <v>69</v>
      </c>
      <c r="AD363" s="25"/>
      <c r="AE363" s="25"/>
    </row>
    <row r="364" ht="39" spans="1:31">
      <c r="A364" s="507"/>
      <c r="B364" s="25">
        <v>20</v>
      </c>
      <c r="C364" s="25" t="s">
        <v>618</v>
      </c>
      <c r="D364" s="25">
        <v>22251096</v>
      </c>
      <c r="E364" s="25" t="s">
        <v>590</v>
      </c>
      <c r="F364" s="25">
        <v>0</v>
      </c>
      <c r="G364" s="25"/>
      <c r="H364" s="25"/>
      <c r="I364" s="25"/>
      <c r="J364" s="25"/>
      <c r="K364" s="25"/>
      <c r="L364" s="25"/>
      <c r="M364" s="25"/>
      <c r="N364" s="25"/>
      <c r="O364" s="25"/>
      <c r="P364" s="25"/>
      <c r="Q364" s="25"/>
      <c r="R364" s="25"/>
      <c r="S364" s="25"/>
      <c r="T364" s="25"/>
      <c r="U364" s="25"/>
      <c r="V364" s="25"/>
      <c r="W364" s="25" t="s">
        <v>40</v>
      </c>
      <c r="X364" s="25">
        <v>0</v>
      </c>
      <c r="Y364" s="25">
        <v>0</v>
      </c>
      <c r="Z364" s="25">
        <f t="shared" si="15"/>
        <v>0</v>
      </c>
      <c r="AA364" s="25"/>
      <c r="AB364" s="25"/>
      <c r="AC364" s="25" t="s">
        <v>69</v>
      </c>
      <c r="AD364" s="25"/>
      <c r="AE364" s="25"/>
    </row>
    <row r="365" ht="39.75" spans="1:31">
      <c r="A365" s="518"/>
      <c r="B365" s="25">
        <v>21</v>
      </c>
      <c r="C365" s="547" t="s">
        <v>619</v>
      </c>
      <c r="D365" s="547">
        <v>22251127</v>
      </c>
      <c r="E365" s="547" t="s">
        <v>590</v>
      </c>
      <c r="F365" s="547">
        <v>0</v>
      </c>
      <c r="G365" s="547" t="s">
        <v>54</v>
      </c>
      <c r="H365" s="547"/>
      <c r="I365" s="547"/>
      <c r="J365" s="547"/>
      <c r="K365" s="547"/>
      <c r="L365" s="547"/>
      <c r="M365" s="547"/>
      <c r="N365" s="547"/>
      <c r="O365" s="547"/>
      <c r="P365" s="547"/>
      <c r="Q365" s="547"/>
      <c r="R365" s="547"/>
      <c r="S365" s="547"/>
      <c r="T365" s="547"/>
      <c r="U365" s="547"/>
      <c r="V365" s="547"/>
      <c r="W365" s="547" t="s">
        <v>40</v>
      </c>
      <c r="X365" s="547">
        <v>0</v>
      </c>
      <c r="Y365" s="547">
        <v>0</v>
      </c>
      <c r="Z365" s="547">
        <f t="shared" si="15"/>
        <v>0</v>
      </c>
      <c r="AA365" s="547"/>
      <c r="AB365" s="547"/>
      <c r="AC365" s="547" t="s">
        <v>69</v>
      </c>
      <c r="AD365" s="547"/>
      <c r="AE365" s="547"/>
    </row>
    <row r="366" spans="1:1">
      <c r="A366" s="504"/>
    </row>
    <row r="367" spans="1:1">
      <c r="A367" s="504"/>
    </row>
    <row r="368" spans="1:1">
      <c r="A368" s="504"/>
    </row>
    <row r="369" spans="1:1">
      <c r="A369" s="504"/>
    </row>
    <row r="370" spans="1:1">
      <c r="A370" s="504"/>
    </row>
    <row r="371" spans="1:1">
      <c r="A371" s="504"/>
    </row>
    <row r="372" spans="1:1">
      <c r="A372" s="504"/>
    </row>
    <row r="373" spans="1:1">
      <c r="A373" s="504"/>
    </row>
    <row r="374" spans="1:1">
      <c r="A374" s="504"/>
    </row>
    <row r="375" spans="1:1">
      <c r="A375" s="504"/>
    </row>
    <row r="376" spans="1:1">
      <c r="A376" s="504"/>
    </row>
    <row r="377" spans="1:1">
      <c r="A377" s="504"/>
    </row>
    <row r="378" spans="1:1">
      <c r="A378" s="504"/>
    </row>
    <row r="379" spans="1:1">
      <c r="A379" s="504"/>
    </row>
    <row r="380" spans="1:1">
      <c r="A380" s="504"/>
    </row>
    <row r="381" spans="1:1">
      <c r="A381" s="504"/>
    </row>
    <row r="382" spans="1:1">
      <c r="A382" s="504"/>
    </row>
    <row r="383" spans="1:1">
      <c r="A383" s="504"/>
    </row>
    <row r="384" spans="1:1">
      <c r="A384" s="504"/>
    </row>
    <row r="385" spans="1:1">
      <c r="A385" s="504"/>
    </row>
    <row r="386" spans="1:1">
      <c r="A386" s="504"/>
    </row>
    <row r="387" spans="1:1">
      <c r="A387" s="504"/>
    </row>
    <row r="388" spans="1:1">
      <c r="A388" s="504"/>
    </row>
    <row r="389" spans="1:1">
      <c r="A389" s="504"/>
    </row>
    <row r="390" spans="1:1">
      <c r="A390" s="504"/>
    </row>
    <row r="391" spans="1:1">
      <c r="A391" s="504"/>
    </row>
    <row r="392" spans="1:1">
      <c r="A392" s="504"/>
    </row>
    <row r="393" spans="1:1">
      <c r="A393" s="504"/>
    </row>
    <row r="394" spans="1:1">
      <c r="A394" s="504"/>
    </row>
    <row r="395" spans="1:1">
      <c r="A395" s="504"/>
    </row>
    <row r="396" spans="1:1">
      <c r="A396" s="504"/>
    </row>
    <row r="397" spans="1:1">
      <c r="A397" s="504"/>
    </row>
    <row r="398" spans="1:1">
      <c r="A398" s="504"/>
    </row>
    <row r="399" spans="1:1">
      <c r="A399" s="504"/>
    </row>
    <row r="400" spans="1:1">
      <c r="A400" s="504"/>
    </row>
    <row r="401" spans="1:1">
      <c r="A401" s="504"/>
    </row>
    <row r="402" spans="1:1">
      <c r="A402" s="504"/>
    </row>
    <row r="403" spans="1:1">
      <c r="A403" s="504"/>
    </row>
    <row r="404" spans="1:1">
      <c r="A404" s="504"/>
    </row>
    <row r="405" spans="1:1">
      <c r="A405" s="504"/>
    </row>
    <row r="406" spans="1:1">
      <c r="A406" s="504"/>
    </row>
    <row r="407" spans="1:1">
      <c r="A407" s="504"/>
    </row>
    <row r="408" spans="1:1">
      <c r="A408" s="504"/>
    </row>
    <row r="409" spans="1:1">
      <c r="A409" s="504"/>
    </row>
    <row r="410" spans="1:1">
      <c r="A410" s="504"/>
    </row>
    <row r="411" spans="1:1">
      <c r="A411" s="504"/>
    </row>
    <row r="412" spans="1:1">
      <c r="A412" s="504"/>
    </row>
    <row r="413" spans="1:1">
      <c r="A413" s="504"/>
    </row>
    <row r="414" spans="1:1">
      <c r="A414" s="504"/>
    </row>
    <row r="415" spans="1:1">
      <c r="A415" s="504"/>
    </row>
    <row r="416" spans="1:1">
      <c r="A416" s="504"/>
    </row>
    <row r="417" spans="1:1">
      <c r="A417" s="504"/>
    </row>
    <row r="418" spans="1:1">
      <c r="A418" s="504"/>
    </row>
    <row r="419" spans="1:1">
      <c r="A419" s="504"/>
    </row>
    <row r="420" spans="1:1">
      <c r="A420" s="504"/>
    </row>
    <row r="421" spans="1:1">
      <c r="A421" s="504"/>
    </row>
    <row r="422" spans="1:1">
      <c r="A422" s="504"/>
    </row>
    <row r="423" spans="1:1">
      <c r="A423" s="504"/>
    </row>
    <row r="424" spans="1:1">
      <c r="A424" s="504"/>
    </row>
    <row r="425" spans="1:1">
      <c r="A425" s="504"/>
    </row>
    <row r="426" spans="1:1">
      <c r="A426" s="504"/>
    </row>
    <row r="427" spans="1:1">
      <c r="A427" s="504"/>
    </row>
    <row r="428" spans="1:1">
      <c r="A428" s="504"/>
    </row>
    <row r="429" spans="1:1">
      <c r="A429" s="504"/>
    </row>
    <row r="430" spans="1:1">
      <c r="A430" s="504"/>
    </row>
    <row r="431" spans="1:1">
      <c r="A431" s="504"/>
    </row>
  </sheetData>
  <sortState ref="B66:AE103">
    <sortCondition ref="Z35:Z65" descending="1"/>
  </sortState>
  <mergeCells count="25">
    <mergeCell ref="A1:AD1"/>
    <mergeCell ref="F2:P2"/>
    <mergeCell ref="Q2:V2"/>
    <mergeCell ref="W2:Z2"/>
    <mergeCell ref="A2:A3"/>
    <mergeCell ref="A4:A34"/>
    <mergeCell ref="A35:A65"/>
    <mergeCell ref="A66:A103"/>
    <mergeCell ref="A104:A134"/>
    <mergeCell ref="A135:A168"/>
    <mergeCell ref="A169:A203"/>
    <mergeCell ref="A204:A242"/>
    <mergeCell ref="A243:A279"/>
    <mergeCell ref="A280:A304"/>
    <mergeCell ref="A305:A344"/>
    <mergeCell ref="A345:A365"/>
    <mergeCell ref="B2:B3"/>
    <mergeCell ref="C2:C3"/>
    <mergeCell ref="D2:D3"/>
    <mergeCell ref="E2:E3"/>
    <mergeCell ref="AA2:AA3"/>
    <mergeCell ref="AB2:AB3"/>
    <mergeCell ref="AC2:AC3"/>
    <mergeCell ref="AD2:AD3"/>
    <mergeCell ref="AE2:AE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0"/>
  <sheetViews>
    <sheetView zoomScale="70" zoomScaleNormal="70" topLeftCell="A106" workbookViewId="0">
      <selection activeCell="O124" sqref="O124"/>
    </sheetView>
  </sheetViews>
  <sheetFormatPr defaultColWidth="9" defaultRowHeight="14"/>
  <cols>
    <col min="4" max="4" width="9.66363636363636"/>
    <col min="7" max="7" width="9.44545454545455"/>
    <col min="23" max="23" width="16.6636363636364" customWidth="1"/>
    <col min="25" max="25" width="9.44545454545455"/>
    <col min="27" max="27" width="9.44545454545455"/>
    <col min="31" max="31" width="10.4818181818182" customWidth="1"/>
    <col min="32" max="32" width="10.8" customWidth="1"/>
  </cols>
  <sheetData>
    <row r="1" ht="15" spans="2:32">
      <c r="B1" s="264" t="s">
        <v>620</v>
      </c>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row>
    <row r="2" ht="15" spans="1:32">
      <c r="A2" s="265" t="s">
        <v>1</v>
      </c>
      <c r="B2" s="266" t="s">
        <v>2</v>
      </c>
      <c r="C2" s="267" t="s">
        <v>3</v>
      </c>
      <c r="D2" s="267" t="s">
        <v>4</v>
      </c>
      <c r="E2" s="267" t="s">
        <v>5</v>
      </c>
      <c r="F2" s="267" t="s">
        <v>621</v>
      </c>
      <c r="G2" s="268" t="s">
        <v>6</v>
      </c>
      <c r="H2" s="268"/>
      <c r="I2" s="268"/>
      <c r="J2" s="268"/>
      <c r="K2" s="268"/>
      <c r="L2" s="268"/>
      <c r="M2" s="268"/>
      <c r="N2" s="268"/>
      <c r="O2" s="268"/>
      <c r="P2" s="268"/>
      <c r="Q2" s="268"/>
      <c r="R2" s="301" t="s">
        <v>7</v>
      </c>
      <c r="S2" s="301"/>
      <c r="T2" s="301"/>
      <c r="U2" s="301"/>
      <c r="V2" s="301"/>
      <c r="W2" s="301"/>
      <c r="X2" s="268" t="s">
        <v>8</v>
      </c>
      <c r="Y2" s="268"/>
      <c r="Z2" s="268"/>
      <c r="AA2" s="268"/>
      <c r="AB2" s="267" t="s">
        <v>9</v>
      </c>
      <c r="AC2" s="267" t="s">
        <v>10</v>
      </c>
      <c r="AD2" s="267" t="s">
        <v>11</v>
      </c>
      <c r="AE2" s="267" t="s">
        <v>12</v>
      </c>
      <c r="AF2" s="267" t="s">
        <v>13</v>
      </c>
    </row>
    <row r="3" ht="48" spans="1:32">
      <c r="A3" s="265"/>
      <c r="B3" s="266"/>
      <c r="C3" s="267"/>
      <c r="D3" s="267"/>
      <c r="E3" s="267"/>
      <c r="F3" s="267"/>
      <c r="G3" s="269" t="s">
        <v>14</v>
      </c>
      <c r="H3" s="269" t="s">
        <v>622</v>
      </c>
      <c r="I3" s="269" t="s">
        <v>623</v>
      </c>
      <c r="J3" s="269" t="s">
        <v>17</v>
      </c>
      <c r="K3" s="269" t="s">
        <v>624</v>
      </c>
      <c r="L3" s="269" t="s">
        <v>19</v>
      </c>
      <c r="M3" s="269" t="s">
        <v>20</v>
      </c>
      <c r="N3" s="285" t="s">
        <v>625</v>
      </c>
      <c r="O3" s="269" t="s">
        <v>22</v>
      </c>
      <c r="P3" s="269" t="s">
        <v>626</v>
      </c>
      <c r="Q3" s="302" t="s">
        <v>24</v>
      </c>
      <c r="R3" s="302" t="s">
        <v>25</v>
      </c>
      <c r="S3" s="302" t="s">
        <v>26</v>
      </c>
      <c r="T3" s="302" t="s">
        <v>27</v>
      </c>
      <c r="U3" s="302" t="s">
        <v>28</v>
      </c>
      <c r="V3" s="302" t="s">
        <v>29</v>
      </c>
      <c r="W3" s="302" t="s">
        <v>30</v>
      </c>
      <c r="X3" s="269" t="s">
        <v>31</v>
      </c>
      <c r="Y3" s="269" t="s">
        <v>32</v>
      </c>
      <c r="Z3" s="269" t="s">
        <v>33</v>
      </c>
      <c r="AA3" s="269" t="s">
        <v>34</v>
      </c>
      <c r="AB3" s="267"/>
      <c r="AC3" s="267"/>
      <c r="AD3" s="267"/>
      <c r="AE3" s="267"/>
      <c r="AF3" s="267"/>
    </row>
    <row r="4" ht="26" spans="1:32">
      <c r="A4" s="270" t="s">
        <v>627</v>
      </c>
      <c r="B4" s="271">
        <v>1</v>
      </c>
      <c r="C4" s="272" t="s">
        <v>628</v>
      </c>
      <c r="D4" s="272">
        <v>22351098</v>
      </c>
      <c r="E4" s="272" t="s">
        <v>627</v>
      </c>
      <c r="F4" s="272" t="s">
        <v>629</v>
      </c>
      <c r="G4" s="272">
        <v>181</v>
      </c>
      <c r="H4" s="272" t="s">
        <v>38</v>
      </c>
      <c r="I4" s="272"/>
      <c r="J4" s="272" t="s">
        <v>38</v>
      </c>
      <c r="K4" s="272"/>
      <c r="L4" s="272"/>
      <c r="M4" s="272"/>
      <c r="N4" s="272"/>
      <c r="O4" s="272"/>
      <c r="P4" s="272"/>
      <c r="Q4" s="272"/>
      <c r="R4" s="272">
        <v>26.25</v>
      </c>
      <c r="S4" s="272">
        <v>0</v>
      </c>
      <c r="T4" s="272">
        <v>20</v>
      </c>
      <c r="U4" s="272">
        <v>0</v>
      </c>
      <c r="V4" s="272">
        <v>30</v>
      </c>
      <c r="W4" s="272">
        <v>0</v>
      </c>
      <c r="X4" s="272" t="s">
        <v>40</v>
      </c>
      <c r="Y4" s="272">
        <v>211</v>
      </c>
      <c r="Z4" s="272">
        <v>76.25</v>
      </c>
      <c r="AA4" s="272">
        <v>287.25</v>
      </c>
      <c r="AB4" s="272" t="s">
        <v>99</v>
      </c>
      <c r="AC4" s="267" t="s">
        <v>99</v>
      </c>
      <c r="AD4" s="267" t="s">
        <v>40</v>
      </c>
      <c r="AE4" s="267" t="s">
        <v>99</v>
      </c>
      <c r="AF4" s="267" t="s">
        <v>99</v>
      </c>
    </row>
    <row r="5" ht="26" spans="1:32">
      <c r="A5" s="270"/>
      <c r="B5" s="271">
        <v>2</v>
      </c>
      <c r="C5" s="272" t="s">
        <v>630</v>
      </c>
      <c r="D5" s="272">
        <v>22351302</v>
      </c>
      <c r="E5" s="272" t="s">
        <v>627</v>
      </c>
      <c r="F5" s="272" t="s">
        <v>631</v>
      </c>
      <c r="G5" s="272">
        <v>187.38</v>
      </c>
      <c r="H5" s="272"/>
      <c r="I5" s="272"/>
      <c r="J5" s="272"/>
      <c r="K5" s="272"/>
      <c r="L5" s="272"/>
      <c r="M5" s="272"/>
      <c r="N5" s="272"/>
      <c r="O5" s="272"/>
      <c r="P5" s="272"/>
      <c r="Q5" s="272"/>
      <c r="R5" s="272">
        <v>30</v>
      </c>
      <c r="S5" s="272">
        <v>0</v>
      </c>
      <c r="T5" s="272">
        <v>20</v>
      </c>
      <c r="U5" s="272">
        <v>0</v>
      </c>
      <c r="V5" s="272">
        <v>30</v>
      </c>
      <c r="W5" s="272">
        <v>6</v>
      </c>
      <c r="X5" s="272" t="s">
        <v>40</v>
      </c>
      <c r="Y5" s="272">
        <v>187.38</v>
      </c>
      <c r="Z5" s="272">
        <v>86</v>
      </c>
      <c r="AA5" s="272">
        <v>273.38</v>
      </c>
      <c r="AB5" s="267" t="s">
        <v>99</v>
      </c>
      <c r="AC5" s="267" t="s">
        <v>99</v>
      </c>
      <c r="AD5" s="267" t="s">
        <v>40</v>
      </c>
      <c r="AE5" s="267" t="s">
        <v>99</v>
      </c>
      <c r="AF5" s="267" t="s">
        <v>99</v>
      </c>
    </row>
    <row r="6" ht="26" spans="1:32">
      <c r="A6" s="270"/>
      <c r="B6" s="271">
        <v>3</v>
      </c>
      <c r="C6" s="272" t="s">
        <v>632</v>
      </c>
      <c r="D6" s="272">
        <v>22351146</v>
      </c>
      <c r="E6" s="272" t="s">
        <v>627</v>
      </c>
      <c r="F6" s="272" t="s">
        <v>631</v>
      </c>
      <c r="G6" s="272">
        <v>183.27</v>
      </c>
      <c r="H6" s="272"/>
      <c r="I6" s="272"/>
      <c r="J6" s="272" t="s">
        <v>38</v>
      </c>
      <c r="K6" s="272"/>
      <c r="L6" s="272"/>
      <c r="M6" s="272"/>
      <c r="N6" s="272"/>
      <c r="O6" s="272"/>
      <c r="P6" s="272"/>
      <c r="Q6" s="272"/>
      <c r="R6" s="272">
        <v>30</v>
      </c>
      <c r="S6" s="272">
        <v>0</v>
      </c>
      <c r="T6" s="272">
        <v>20</v>
      </c>
      <c r="U6" s="272">
        <v>0</v>
      </c>
      <c r="V6" s="272">
        <v>30</v>
      </c>
      <c r="W6" s="272">
        <v>0</v>
      </c>
      <c r="X6" s="272" t="s">
        <v>40</v>
      </c>
      <c r="Y6" s="272">
        <v>193.27</v>
      </c>
      <c r="Z6" s="272">
        <v>80</v>
      </c>
      <c r="AA6" s="272">
        <v>273.27</v>
      </c>
      <c r="AB6" s="267" t="s">
        <v>99</v>
      </c>
      <c r="AC6" s="267" t="s">
        <v>99</v>
      </c>
      <c r="AD6" s="267" t="s">
        <v>40</v>
      </c>
      <c r="AE6" s="267" t="s">
        <v>99</v>
      </c>
      <c r="AF6" s="267" t="s">
        <v>99</v>
      </c>
    </row>
    <row r="7" ht="26" spans="1:32">
      <c r="A7" s="270"/>
      <c r="B7" s="271">
        <v>4</v>
      </c>
      <c r="C7" s="272" t="s">
        <v>633</v>
      </c>
      <c r="D7" s="272">
        <v>22351305</v>
      </c>
      <c r="E7" s="272" t="s">
        <v>627</v>
      </c>
      <c r="F7" s="272" t="s">
        <v>629</v>
      </c>
      <c r="G7" s="272">
        <v>179.3</v>
      </c>
      <c r="H7" s="272" t="s">
        <v>38</v>
      </c>
      <c r="I7" s="272"/>
      <c r="J7" s="272"/>
      <c r="K7" s="272"/>
      <c r="L7" s="272"/>
      <c r="M7" s="272" t="s">
        <v>38</v>
      </c>
      <c r="N7" s="272"/>
      <c r="O7" s="272"/>
      <c r="P7" s="272"/>
      <c r="Q7" s="272"/>
      <c r="R7" s="272">
        <v>30</v>
      </c>
      <c r="S7" s="272">
        <v>0</v>
      </c>
      <c r="T7" s="272">
        <v>20</v>
      </c>
      <c r="U7" s="272">
        <v>0</v>
      </c>
      <c r="V7" s="272">
        <v>20.08</v>
      </c>
      <c r="W7" s="272">
        <v>0</v>
      </c>
      <c r="X7" s="272" t="s">
        <v>40</v>
      </c>
      <c r="Y7" s="272">
        <v>202.3</v>
      </c>
      <c r="Z7" s="272">
        <v>70.08</v>
      </c>
      <c r="AA7" s="272">
        <v>272.38</v>
      </c>
      <c r="AB7" s="267" t="s">
        <v>99</v>
      </c>
      <c r="AC7" s="272"/>
      <c r="AD7" s="267" t="s">
        <v>40</v>
      </c>
      <c r="AE7" s="267" t="s">
        <v>99</v>
      </c>
      <c r="AF7" s="267"/>
    </row>
    <row r="8" ht="26" spans="1:32">
      <c r="A8" s="270"/>
      <c r="B8" s="271">
        <v>5</v>
      </c>
      <c r="C8" s="272" t="s">
        <v>634</v>
      </c>
      <c r="D8" s="272">
        <v>22351303</v>
      </c>
      <c r="E8" s="272" t="s">
        <v>627</v>
      </c>
      <c r="F8" s="272" t="s">
        <v>631</v>
      </c>
      <c r="G8" s="272">
        <v>183.07</v>
      </c>
      <c r="H8" s="272" t="s">
        <v>67</v>
      </c>
      <c r="I8" s="272"/>
      <c r="J8" s="272"/>
      <c r="K8" s="272"/>
      <c r="L8" s="272"/>
      <c r="M8" s="272"/>
      <c r="N8" s="272"/>
      <c r="O8" s="272"/>
      <c r="P8" s="272"/>
      <c r="Q8" s="272"/>
      <c r="R8" s="272">
        <v>30</v>
      </c>
      <c r="S8" s="272">
        <v>0</v>
      </c>
      <c r="T8" s="272">
        <v>20</v>
      </c>
      <c r="U8" s="272">
        <v>0</v>
      </c>
      <c r="V8" s="272">
        <v>30</v>
      </c>
      <c r="W8" s="272">
        <v>0</v>
      </c>
      <c r="X8" s="272" t="s">
        <v>40</v>
      </c>
      <c r="Y8" s="272">
        <v>191.07</v>
      </c>
      <c r="Z8" s="272">
        <v>80</v>
      </c>
      <c r="AA8" s="272">
        <v>271.07</v>
      </c>
      <c r="AB8" s="267" t="s">
        <v>99</v>
      </c>
      <c r="AC8" s="267" t="s">
        <v>99</v>
      </c>
      <c r="AD8" s="267" t="s">
        <v>40</v>
      </c>
      <c r="AE8" s="267" t="s">
        <v>99</v>
      </c>
      <c r="AF8" s="267" t="s">
        <v>99</v>
      </c>
    </row>
    <row r="9" ht="26" spans="1:32">
      <c r="A9" s="270"/>
      <c r="B9" s="271">
        <v>6</v>
      </c>
      <c r="C9" s="272" t="s">
        <v>635</v>
      </c>
      <c r="D9" s="272">
        <v>22351227</v>
      </c>
      <c r="E9" s="272" t="s">
        <v>627</v>
      </c>
      <c r="F9" s="272" t="s">
        <v>629</v>
      </c>
      <c r="G9" s="272">
        <v>182.5</v>
      </c>
      <c r="H9" s="272"/>
      <c r="I9" s="272"/>
      <c r="J9" s="272"/>
      <c r="K9" s="272"/>
      <c r="L9" s="272"/>
      <c r="M9" s="272"/>
      <c r="N9" s="272"/>
      <c r="O9" s="272"/>
      <c r="P9" s="272"/>
      <c r="Q9" s="272"/>
      <c r="R9" s="272">
        <v>30</v>
      </c>
      <c r="S9" s="272">
        <v>0</v>
      </c>
      <c r="T9" s="272">
        <v>20</v>
      </c>
      <c r="U9" s="272">
        <v>0</v>
      </c>
      <c r="V9" s="272">
        <v>30</v>
      </c>
      <c r="W9" s="272">
        <v>6</v>
      </c>
      <c r="X9" s="272" t="s">
        <v>40</v>
      </c>
      <c r="Y9" s="272">
        <v>182.5</v>
      </c>
      <c r="Z9" s="272">
        <v>86</v>
      </c>
      <c r="AA9" s="272">
        <v>268.5</v>
      </c>
      <c r="AB9" s="267" t="s">
        <v>99</v>
      </c>
      <c r="AC9" s="267" t="s">
        <v>99</v>
      </c>
      <c r="AD9" s="267" t="s">
        <v>40</v>
      </c>
      <c r="AE9" s="267" t="s">
        <v>99</v>
      </c>
      <c r="AF9" s="267" t="s">
        <v>99</v>
      </c>
    </row>
    <row r="10" ht="26" spans="1:32">
      <c r="A10" s="270"/>
      <c r="B10" s="271">
        <v>7</v>
      </c>
      <c r="C10" s="272" t="s">
        <v>636</v>
      </c>
      <c r="D10" s="272">
        <v>22351331</v>
      </c>
      <c r="E10" s="272" t="s">
        <v>627</v>
      </c>
      <c r="F10" s="272" t="s">
        <v>629</v>
      </c>
      <c r="G10" s="272">
        <v>184.2</v>
      </c>
      <c r="H10" s="272"/>
      <c r="I10" s="272"/>
      <c r="J10" s="272"/>
      <c r="K10" s="272"/>
      <c r="L10" s="272"/>
      <c r="M10" s="272"/>
      <c r="N10" s="272"/>
      <c r="O10" s="272"/>
      <c r="P10" s="272"/>
      <c r="Q10" s="272"/>
      <c r="R10" s="272">
        <v>30</v>
      </c>
      <c r="S10" s="272">
        <v>0</v>
      </c>
      <c r="T10" s="272">
        <v>20</v>
      </c>
      <c r="U10" s="272">
        <v>0</v>
      </c>
      <c r="V10" s="272">
        <v>30</v>
      </c>
      <c r="W10" s="272">
        <v>3</v>
      </c>
      <c r="X10" s="272" t="s">
        <v>40</v>
      </c>
      <c r="Y10" s="272">
        <v>184.2</v>
      </c>
      <c r="Z10" s="272">
        <v>83</v>
      </c>
      <c r="AA10" s="272">
        <v>267.2</v>
      </c>
      <c r="AB10" s="267" t="s">
        <v>99</v>
      </c>
      <c r="AC10" s="267" t="s">
        <v>99</v>
      </c>
      <c r="AD10" s="267" t="s">
        <v>40</v>
      </c>
      <c r="AE10" s="267" t="s">
        <v>99</v>
      </c>
      <c r="AF10" s="267" t="s">
        <v>99</v>
      </c>
    </row>
    <row r="11" ht="26" spans="1:32">
      <c r="A11" s="270"/>
      <c r="B11" s="271">
        <v>8</v>
      </c>
      <c r="C11" s="272" t="s">
        <v>637</v>
      </c>
      <c r="D11" s="272">
        <v>22351336</v>
      </c>
      <c r="E11" s="272" t="s">
        <v>627</v>
      </c>
      <c r="F11" s="272" t="s">
        <v>629</v>
      </c>
      <c r="G11" s="272">
        <v>181.5</v>
      </c>
      <c r="H11" s="272"/>
      <c r="I11" s="272"/>
      <c r="J11" s="272"/>
      <c r="K11" s="272"/>
      <c r="L11" s="272"/>
      <c r="M11" s="272"/>
      <c r="N11" s="272"/>
      <c r="O11" s="272"/>
      <c r="P11" s="272"/>
      <c r="Q11" s="272"/>
      <c r="R11" s="272">
        <v>30</v>
      </c>
      <c r="S11" s="272">
        <v>0</v>
      </c>
      <c r="T11" s="272">
        <v>20</v>
      </c>
      <c r="U11" s="272">
        <v>0</v>
      </c>
      <c r="V11" s="272">
        <v>30</v>
      </c>
      <c r="W11" s="272">
        <v>3</v>
      </c>
      <c r="X11" s="272" t="s">
        <v>40</v>
      </c>
      <c r="Y11" s="272">
        <v>181.5</v>
      </c>
      <c r="Z11" s="272">
        <v>83</v>
      </c>
      <c r="AA11" s="272">
        <v>264.5</v>
      </c>
      <c r="AB11" s="272"/>
      <c r="AC11" s="267" t="s">
        <v>99</v>
      </c>
      <c r="AD11" s="267" t="s">
        <v>40</v>
      </c>
      <c r="AE11" s="267" t="s">
        <v>99</v>
      </c>
      <c r="AF11" s="267"/>
    </row>
    <row r="12" ht="26" spans="1:32">
      <c r="A12" s="270"/>
      <c r="B12" s="271">
        <v>9</v>
      </c>
      <c r="C12" s="272" t="s">
        <v>638</v>
      </c>
      <c r="D12" s="272">
        <v>22351283</v>
      </c>
      <c r="E12" s="272" t="s">
        <v>627</v>
      </c>
      <c r="F12" s="272" t="s">
        <v>631</v>
      </c>
      <c r="G12" s="272">
        <v>183.73</v>
      </c>
      <c r="H12" s="272"/>
      <c r="I12" s="272"/>
      <c r="J12" s="272"/>
      <c r="K12" s="272"/>
      <c r="L12" s="272"/>
      <c r="M12" s="272"/>
      <c r="N12" s="272"/>
      <c r="O12" s="272"/>
      <c r="P12" s="272"/>
      <c r="Q12" s="272"/>
      <c r="R12" s="272">
        <v>30</v>
      </c>
      <c r="S12" s="272">
        <v>0</v>
      </c>
      <c r="T12" s="272">
        <v>20</v>
      </c>
      <c r="U12" s="272">
        <v>0</v>
      </c>
      <c r="V12" s="272">
        <v>30</v>
      </c>
      <c r="W12" s="272">
        <v>0</v>
      </c>
      <c r="X12" s="272" t="s">
        <v>40</v>
      </c>
      <c r="Y12" s="272">
        <v>183.73</v>
      </c>
      <c r="Z12" s="272">
        <v>80</v>
      </c>
      <c r="AA12" s="272">
        <v>263.73</v>
      </c>
      <c r="AB12" s="267" t="s">
        <v>99</v>
      </c>
      <c r="AC12" s="267" t="s">
        <v>99</v>
      </c>
      <c r="AD12" s="267" t="s">
        <v>40</v>
      </c>
      <c r="AE12" s="267" t="s">
        <v>99</v>
      </c>
      <c r="AF12" s="267" t="s">
        <v>99</v>
      </c>
    </row>
    <row r="13" ht="26" spans="1:32">
      <c r="A13" s="270"/>
      <c r="B13" s="271">
        <v>10</v>
      </c>
      <c r="C13" s="272" t="s">
        <v>639</v>
      </c>
      <c r="D13" s="272">
        <v>22351184</v>
      </c>
      <c r="E13" s="272" t="s">
        <v>627</v>
      </c>
      <c r="F13" s="272" t="s">
        <v>629</v>
      </c>
      <c r="G13" s="272">
        <v>182</v>
      </c>
      <c r="H13" s="272"/>
      <c r="I13" s="272"/>
      <c r="J13" s="272"/>
      <c r="K13" s="272"/>
      <c r="L13" s="272"/>
      <c r="M13" s="272"/>
      <c r="N13" s="272"/>
      <c r="O13" s="272"/>
      <c r="P13" s="272"/>
      <c r="Q13" s="272"/>
      <c r="R13" s="272">
        <v>30</v>
      </c>
      <c r="S13" s="272">
        <v>0</v>
      </c>
      <c r="T13" s="272">
        <v>20</v>
      </c>
      <c r="U13" s="272">
        <v>0</v>
      </c>
      <c r="V13" s="272">
        <v>30</v>
      </c>
      <c r="W13" s="272">
        <v>1</v>
      </c>
      <c r="X13" s="272" t="s">
        <v>40</v>
      </c>
      <c r="Y13" s="272">
        <v>182</v>
      </c>
      <c r="Z13" s="272">
        <v>81</v>
      </c>
      <c r="AA13" s="272">
        <v>263</v>
      </c>
      <c r="AB13" s="267" t="s">
        <v>99</v>
      </c>
      <c r="AC13" s="267" t="s">
        <v>99</v>
      </c>
      <c r="AD13" s="267" t="s">
        <v>40</v>
      </c>
      <c r="AE13" s="267" t="s">
        <v>99</v>
      </c>
      <c r="AF13" s="267" t="s">
        <v>99</v>
      </c>
    </row>
    <row r="14" ht="26" spans="1:32">
      <c r="A14" s="270"/>
      <c r="B14" s="271">
        <v>11</v>
      </c>
      <c r="C14" s="272" t="s">
        <v>640</v>
      </c>
      <c r="D14" s="272">
        <v>22351101</v>
      </c>
      <c r="E14" s="272" t="s">
        <v>627</v>
      </c>
      <c r="F14" s="272" t="s">
        <v>631</v>
      </c>
      <c r="G14" s="272">
        <v>182.33</v>
      </c>
      <c r="H14" s="272"/>
      <c r="I14" s="272"/>
      <c r="J14" s="272"/>
      <c r="K14" s="272"/>
      <c r="L14" s="272"/>
      <c r="M14" s="272"/>
      <c r="N14" s="272"/>
      <c r="O14" s="272"/>
      <c r="P14" s="272"/>
      <c r="Q14" s="272"/>
      <c r="R14" s="272">
        <v>30</v>
      </c>
      <c r="S14" s="272">
        <v>0</v>
      </c>
      <c r="T14" s="272">
        <v>20</v>
      </c>
      <c r="U14" s="272">
        <v>0</v>
      </c>
      <c r="V14" s="272">
        <v>30</v>
      </c>
      <c r="W14" s="272">
        <v>0</v>
      </c>
      <c r="X14" s="272" t="s">
        <v>40</v>
      </c>
      <c r="Y14" s="272">
        <v>182.33</v>
      </c>
      <c r="Z14" s="272">
        <v>80</v>
      </c>
      <c r="AA14" s="272">
        <v>262.33</v>
      </c>
      <c r="AB14" s="267" t="s">
        <v>99</v>
      </c>
      <c r="AC14" s="267" t="s">
        <v>99</v>
      </c>
      <c r="AD14" s="267" t="s">
        <v>40</v>
      </c>
      <c r="AE14" s="267" t="s">
        <v>99</v>
      </c>
      <c r="AF14" s="267" t="s">
        <v>99</v>
      </c>
    </row>
    <row r="15" ht="26" spans="1:32">
      <c r="A15" s="270"/>
      <c r="B15" s="271">
        <v>12</v>
      </c>
      <c r="C15" s="272" t="s">
        <v>641</v>
      </c>
      <c r="D15" s="272">
        <v>22351308</v>
      </c>
      <c r="E15" s="272" t="s">
        <v>627</v>
      </c>
      <c r="F15" s="272" t="s">
        <v>629</v>
      </c>
      <c r="G15" s="272">
        <v>179.66</v>
      </c>
      <c r="H15" s="272"/>
      <c r="I15" s="272"/>
      <c r="J15" s="272"/>
      <c r="K15" s="272"/>
      <c r="L15" s="272"/>
      <c r="M15" s="272"/>
      <c r="N15" s="272"/>
      <c r="O15" s="272"/>
      <c r="P15" s="272"/>
      <c r="Q15" s="272"/>
      <c r="R15" s="272">
        <v>30</v>
      </c>
      <c r="S15" s="272">
        <v>0</v>
      </c>
      <c r="T15" s="272">
        <v>20</v>
      </c>
      <c r="U15" s="272">
        <v>0</v>
      </c>
      <c r="V15" s="272">
        <v>30</v>
      </c>
      <c r="W15" s="272">
        <v>0</v>
      </c>
      <c r="X15" s="272" t="s">
        <v>40</v>
      </c>
      <c r="Y15" s="272">
        <v>179.66</v>
      </c>
      <c r="Z15" s="272">
        <v>80</v>
      </c>
      <c r="AA15" s="272">
        <v>259.66</v>
      </c>
      <c r="AB15" s="267"/>
      <c r="AC15" s="267" t="s">
        <v>99</v>
      </c>
      <c r="AD15" s="267" t="s">
        <v>40</v>
      </c>
      <c r="AE15" s="267" t="s">
        <v>99</v>
      </c>
      <c r="AF15" s="267"/>
    </row>
    <row r="16" ht="26" spans="1:32">
      <c r="A16" s="270"/>
      <c r="B16" s="271">
        <v>13</v>
      </c>
      <c r="C16" s="272" t="s">
        <v>642</v>
      </c>
      <c r="D16" s="272">
        <v>22351080</v>
      </c>
      <c r="E16" s="272" t="s">
        <v>627</v>
      </c>
      <c r="F16" s="272" t="s">
        <v>631</v>
      </c>
      <c r="G16" s="272">
        <v>175.57</v>
      </c>
      <c r="H16" s="272"/>
      <c r="I16" s="272"/>
      <c r="J16" s="272"/>
      <c r="K16" s="272"/>
      <c r="L16" s="272"/>
      <c r="M16" s="272"/>
      <c r="N16" s="272"/>
      <c r="O16" s="272"/>
      <c r="P16" s="272"/>
      <c r="Q16" s="272"/>
      <c r="R16" s="272">
        <v>30</v>
      </c>
      <c r="S16" s="272">
        <v>0</v>
      </c>
      <c r="T16" s="272">
        <v>20</v>
      </c>
      <c r="U16" s="272">
        <v>0</v>
      </c>
      <c r="V16" s="303">
        <v>30</v>
      </c>
      <c r="W16" s="272">
        <v>0</v>
      </c>
      <c r="X16" s="272" t="s">
        <v>40</v>
      </c>
      <c r="Y16" s="272">
        <v>175.57</v>
      </c>
      <c r="Z16" s="272">
        <v>80</v>
      </c>
      <c r="AA16" s="272">
        <v>255.57</v>
      </c>
      <c r="AB16" s="267"/>
      <c r="AC16" s="267" t="s">
        <v>99</v>
      </c>
      <c r="AD16" s="267" t="s">
        <v>40</v>
      </c>
      <c r="AE16" s="267" t="s">
        <v>99</v>
      </c>
      <c r="AF16" s="267"/>
    </row>
    <row r="17" ht="26" spans="1:32">
      <c r="A17" s="270"/>
      <c r="B17" s="271">
        <v>14</v>
      </c>
      <c r="C17" s="272" t="s">
        <v>643</v>
      </c>
      <c r="D17" s="272">
        <v>22351198</v>
      </c>
      <c r="E17" s="272" t="s">
        <v>627</v>
      </c>
      <c r="F17" s="272" t="s">
        <v>631</v>
      </c>
      <c r="G17" s="272">
        <v>175.66</v>
      </c>
      <c r="H17" s="272"/>
      <c r="I17" s="272"/>
      <c r="J17" s="272"/>
      <c r="K17" s="272"/>
      <c r="L17" s="272"/>
      <c r="M17" s="272"/>
      <c r="N17" s="272"/>
      <c r="O17" s="272"/>
      <c r="P17" s="272"/>
      <c r="Q17" s="272"/>
      <c r="R17" s="272">
        <v>26.25</v>
      </c>
      <c r="S17" s="272">
        <v>0</v>
      </c>
      <c r="T17" s="272">
        <v>20</v>
      </c>
      <c r="U17" s="272">
        <v>0</v>
      </c>
      <c r="V17" s="272">
        <v>30</v>
      </c>
      <c r="W17" s="272">
        <v>0</v>
      </c>
      <c r="X17" s="272" t="s">
        <v>40</v>
      </c>
      <c r="Y17" s="272">
        <v>175.66</v>
      </c>
      <c r="Z17" s="272">
        <v>76.25</v>
      </c>
      <c r="AA17" s="272">
        <v>251.91</v>
      </c>
      <c r="AB17" s="267"/>
      <c r="AC17" s="267" t="s">
        <v>99</v>
      </c>
      <c r="AD17" s="267" t="s">
        <v>40</v>
      </c>
      <c r="AE17" s="267" t="s">
        <v>99</v>
      </c>
      <c r="AF17" s="267"/>
    </row>
    <row r="18" ht="26" spans="1:32">
      <c r="A18" s="270"/>
      <c r="B18" s="271">
        <v>15</v>
      </c>
      <c r="C18" s="272" t="s">
        <v>644</v>
      </c>
      <c r="D18" s="272">
        <v>22351300</v>
      </c>
      <c r="E18" s="272" t="s">
        <v>627</v>
      </c>
      <c r="F18" s="272" t="s">
        <v>629</v>
      </c>
      <c r="G18" s="272">
        <v>180.13</v>
      </c>
      <c r="H18" s="272" t="s">
        <v>62</v>
      </c>
      <c r="I18" s="272" t="s">
        <v>38</v>
      </c>
      <c r="J18" s="272"/>
      <c r="K18" s="272"/>
      <c r="L18" s="272"/>
      <c r="M18" s="272"/>
      <c r="N18" s="272"/>
      <c r="O18" s="272"/>
      <c r="P18" s="272"/>
      <c r="Q18" s="272"/>
      <c r="R18" s="272">
        <v>18.75</v>
      </c>
      <c r="S18" s="272">
        <v>0</v>
      </c>
      <c r="T18" s="303">
        <v>20</v>
      </c>
      <c r="U18" s="272">
        <v>0</v>
      </c>
      <c r="V18" s="272">
        <v>19</v>
      </c>
      <c r="W18" s="272">
        <v>0</v>
      </c>
      <c r="X18" s="272" t="s">
        <v>40</v>
      </c>
      <c r="Y18" s="272">
        <v>194.13</v>
      </c>
      <c r="Z18" s="272">
        <v>57.75</v>
      </c>
      <c r="AA18" s="272">
        <v>251.88</v>
      </c>
      <c r="AB18" s="267" t="s">
        <v>99</v>
      </c>
      <c r="AC18" s="267"/>
      <c r="AD18" s="267" t="s">
        <v>69</v>
      </c>
      <c r="AE18" s="267"/>
      <c r="AF18" s="267"/>
    </row>
    <row r="19" ht="26" spans="1:32">
      <c r="A19" s="270"/>
      <c r="B19" s="271">
        <v>16</v>
      </c>
      <c r="C19" s="272" t="s">
        <v>645</v>
      </c>
      <c r="D19" s="272">
        <v>22351192</v>
      </c>
      <c r="E19" s="272" t="s">
        <v>627</v>
      </c>
      <c r="F19" s="272" t="s">
        <v>631</v>
      </c>
      <c r="G19" s="272">
        <v>177</v>
      </c>
      <c r="H19" s="272" t="s">
        <v>68</v>
      </c>
      <c r="I19" s="272"/>
      <c r="J19" s="272"/>
      <c r="K19" s="272"/>
      <c r="L19" s="272"/>
      <c r="M19" s="272"/>
      <c r="N19" s="272"/>
      <c r="O19" s="272"/>
      <c r="P19" s="272"/>
      <c r="Q19" s="272"/>
      <c r="R19" s="272">
        <v>30</v>
      </c>
      <c r="S19" s="272">
        <v>0</v>
      </c>
      <c r="T19" s="272">
        <v>20</v>
      </c>
      <c r="U19" s="272">
        <v>0</v>
      </c>
      <c r="V19" s="303">
        <v>22.72</v>
      </c>
      <c r="W19" s="272">
        <v>0</v>
      </c>
      <c r="X19" s="272" t="s">
        <v>40</v>
      </c>
      <c r="Y19" s="272">
        <v>179</v>
      </c>
      <c r="Z19" s="272">
        <v>72.72</v>
      </c>
      <c r="AA19" s="272">
        <v>251.72</v>
      </c>
      <c r="AB19" s="267"/>
      <c r="AC19" s="267" t="s">
        <v>99</v>
      </c>
      <c r="AD19" s="267" t="s">
        <v>69</v>
      </c>
      <c r="AE19" s="267"/>
      <c r="AF19" s="267"/>
    </row>
    <row r="20" ht="26" spans="1:32">
      <c r="A20" s="270"/>
      <c r="B20" s="271">
        <v>17</v>
      </c>
      <c r="C20" s="272" t="s">
        <v>646</v>
      </c>
      <c r="D20" s="272">
        <v>22351317</v>
      </c>
      <c r="E20" s="272" t="s">
        <v>627</v>
      </c>
      <c r="F20" s="272" t="s">
        <v>631</v>
      </c>
      <c r="G20" s="272">
        <v>169.6</v>
      </c>
      <c r="H20" s="272" t="s">
        <v>38</v>
      </c>
      <c r="I20" s="272"/>
      <c r="J20" s="272"/>
      <c r="K20" s="272"/>
      <c r="L20" s="272"/>
      <c r="M20" s="272"/>
      <c r="N20" s="272"/>
      <c r="O20" s="272"/>
      <c r="P20" s="272"/>
      <c r="Q20" s="272"/>
      <c r="R20" s="272">
        <v>30</v>
      </c>
      <c r="S20" s="272">
        <v>0</v>
      </c>
      <c r="T20" s="272">
        <v>20</v>
      </c>
      <c r="U20" s="272">
        <v>0</v>
      </c>
      <c r="V20" s="272">
        <v>7.5</v>
      </c>
      <c r="W20" s="272">
        <v>0</v>
      </c>
      <c r="X20" s="272" t="s">
        <v>40</v>
      </c>
      <c r="Y20" s="272">
        <v>189.6</v>
      </c>
      <c r="Z20" s="272">
        <v>57.5</v>
      </c>
      <c r="AA20" s="272">
        <v>247.1</v>
      </c>
      <c r="AB20" s="267" t="s">
        <v>99</v>
      </c>
      <c r="AC20" s="272"/>
      <c r="AD20" s="267" t="s">
        <v>69</v>
      </c>
      <c r="AE20" s="267"/>
      <c r="AF20" s="267"/>
    </row>
    <row r="21" ht="26" spans="1:32">
      <c r="A21" s="270"/>
      <c r="B21" s="271">
        <v>18</v>
      </c>
      <c r="C21" s="272" t="s">
        <v>647</v>
      </c>
      <c r="D21" s="272">
        <v>22351265</v>
      </c>
      <c r="E21" s="272" t="s">
        <v>627</v>
      </c>
      <c r="F21" s="272" t="s">
        <v>629</v>
      </c>
      <c r="G21" s="272">
        <v>174.7</v>
      </c>
      <c r="H21" s="272"/>
      <c r="I21" s="272"/>
      <c r="J21" s="272"/>
      <c r="K21" s="272"/>
      <c r="L21" s="272"/>
      <c r="M21" s="272"/>
      <c r="N21" s="272"/>
      <c r="O21" s="272"/>
      <c r="P21" s="272"/>
      <c r="Q21" s="272"/>
      <c r="R21" s="272">
        <v>30</v>
      </c>
      <c r="S21" s="272">
        <v>0</v>
      </c>
      <c r="T21" s="272">
        <v>10</v>
      </c>
      <c r="U21" s="272">
        <v>0</v>
      </c>
      <c r="V21" s="272">
        <v>30</v>
      </c>
      <c r="W21" s="272">
        <v>0</v>
      </c>
      <c r="X21" s="272" t="s">
        <v>40</v>
      </c>
      <c r="Y21" s="272">
        <v>174.7</v>
      </c>
      <c r="Z21" s="272">
        <v>70</v>
      </c>
      <c r="AA21" s="272">
        <v>244.7</v>
      </c>
      <c r="AB21" s="272"/>
      <c r="AC21" s="272"/>
      <c r="AD21" s="267" t="s">
        <v>69</v>
      </c>
      <c r="AE21" s="267"/>
      <c r="AF21" s="267"/>
    </row>
    <row r="22" ht="26" spans="1:32">
      <c r="A22" s="270"/>
      <c r="B22" s="271">
        <v>19</v>
      </c>
      <c r="C22" s="272" t="s">
        <v>648</v>
      </c>
      <c r="D22" s="272">
        <v>22351159</v>
      </c>
      <c r="E22" s="272" t="s">
        <v>627</v>
      </c>
      <c r="F22" s="272" t="s">
        <v>631</v>
      </c>
      <c r="G22" s="272">
        <v>173.93</v>
      </c>
      <c r="H22" s="272"/>
      <c r="I22" s="272"/>
      <c r="J22" s="272"/>
      <c r="K22" s="272"/>
      <c r="L22" s="272"/>
      <c r="M22" s="272"/>
      <c r="N22" s="272"/>
      <c r="O22" s="272"/>
      <c r="P22" s="272"/>
      <c r="Q22" s="272"/>
      <c r="R22" s="272">
        <v>22.5</v>
      </c>
      <c r="S22" s="272">
        <v>0</v>
      </c>
      <c r="T22" s="272">
        <v>20</v>
      </c>
      <c r="U22" s="272">
        <v>0</v>
      </c>
      <c r="V22" s="272">
        <v>23.6</v>
      </c>
      <c r="W22" s="272">
        <v>0</v>
      </c>
      <c r="X22" s="272" t="s">
        <v>40</v>
      </c>
      <c r="Y22" s="272">
        <v>173.93</v>
      </c>
      <c r="Z22" s="272">
        <f>R22+S22+T22+U22+V22+W22</f>
        <v>66.1</v>
      </c>
      <c r="AA22" s="272">
        <f>Y22+Z22</f>
        <v>240.03</v>
      </c>
      <c r="AB22" s="272"/>
      <c r="AC22" s="272"/>
      <c r="AD22" s="267" t="s">
        <v>69</v>
      </c>
      <c r="AE22" s="267"/>
      <c r="AF22" s="267"/>
    </row>
    <row r="23" ht="26" spans="1:32">
      <c r="A23" s="270"/>
      <c r="B23" s="271">
        <v>20</v>
      </c>
      <c r="C23" s="272" t="s">
        <v>649</v>
      </c>
      <c r="D23" s="272">
        <v>22351096</v>
      </c>
      <c r="E23" s="272" t="s">
        <v>627</v>
      </c>
      <c r="F23" s="272" t="s">
        <v>629</v>
      </c>
      <c r="G23" s="272">
        <v>170.27</v>
      </c>
      <c r="H23" s="272"/>
      <c r="I23" s="272"/>
      <c r="J23" s="272"/>
      <c r="K23" s="272"/>
      <c r="L23" s="272"/>
      <c r="M23" s="272"/>
      <c r="N23" s="272"/>
      <c r="O23" s="272"/>
      <c r="P23" s="272"/>
      <c r="Q23" s="272"/>
      <c r="R23" s="272">
        <v>30</v>
      </c>
      <c r="S23" s="272">
        <v>0</v>
      </c>
      <c r="T23" s="272">
        <v>20</v>
      </c>
      <c r="U23" s="272">
        <v>0</v>
      </c>
      <c r="V23" s="272">
        <v>14.52</v>
      </c>
      <c r="W23" s="272">
        <v>3</v>
      </c>
      <c r="X23" s="272" t="s">
        <v>40</v>
      </c>
      <c r="Y23" s="272">
        <v>170.27</v>
      </c>
      <c r="Z23" s="272">
        <v>67.52</v>
      </c>
      <c r="AA23" s="272">
        <v>237.79</v>
      </c>
      <c r="AB23" s="272"/>
      <c r="AC23" s="272"/>
      <c r="AD23" s="267" t="s">
        <v>69</v>
      </c>
      <c r="AE23" s="267"/>
      <c r="AF23" s="267"/>
    </row>
    <row r="24" ht="26" spans="1:32">
      <c r="A24" s="270"/>
      <c r="B24" s="271">
        <v>21</v>
      </c>
      <c r="C24" s="272" t="s">
        <v>650</v>
      </c>
      <c r="D24" s="272">
        <v>22351039</v>
      </c>
      <c r="E24" s="272" t="s">
        <v>627</v>
      </c>
      <c r="F24" s="272" t="s">
        <v>631</v>
      </c>
      <c r="G24" s="272">
        <v>175.33</v>
      </c>
      <c r="H24" s="272"/>
      <c r="I24" s="272"/>
      <c r="J24" s="272"/>
      <c r="K24" s="272"/>
      <c r="L24" s="272"/>
      <c r="M24" s="272"/>
      <c r="N24" s="272"/>
      <c r="O24" s="272"/>
      <c r="P24" s="272"/>
      <c r="Q24" s="272"/>
      <c r="R24" s="272">
        <v>30</v>
      </c>
      <c r="S24" s="272">
        <v>0</v>
      </c>
      <c r="T24" s="272">
        <v>20</v>
      </c>
      <c r="U24" s="272">
        <v>0</v>
      </c>
      <c r="V24" s="272">
        <v>7.5</v>
      </c>
      <c r="W24" s="272">
        <v>0</v>
      </c>
      <c r="X24" s="272" t="s">
        <v>40</v>
      </c>
      <c r="Y24" s="272">
        <v>175.33</v>
      </c>
      <c r="Z24" s="272">
        <v>57.5</v>
      </c>
      <c r="AA24" s="272">
        <v>232.83</v>
      </c>
      <c r="AB24" s="272"/>
      <c r="AC24" s="272"/>
      <c r="AD24" s="267" t="s">
        <v>69</v>
      </c>
      <c r="AE24" s="267"/>
      <c r="AF24" s="267"/>
    </row>
    <row r="25" ht="26" spans="1:32">
      <c r="A25" s="270"/>
      <c r="B25" s="271">
        <v>22</v>
      </c>
      <c r="C25" s="272" t="s">
        <v>651</v>
      </c>
      <c r="D25" s="272">
        <v>22351248</v>
      </c>
      <c r="E25" s="272" t="s">
        <v>627</v>
      </c>
      <c r="F25" s="272" t="s">
        <v>631</v>
      </c>
      <c r="G25" s="272">
        <v>172.4</v>
      </c>
      <c r="H25" s="272"/>
      <c r="I25" s="272"/>
      <c r="J25" s="272"/>
      <c r="K25" s="272"/>
      <c r="L25" s="272"/>
      <c r="M25" s="272"/>
      <c r="N25" s="272"/>
      <c r="O25" s="272"/>
      <c r="P25" s="272"/>
      <c r="Q25" s="272"/>
      <c r="R25" s="272">
        <v>15</v>
      </c>
      <c r="S25" s="272">
        <v>0</v>
      </c>
      <c r="T25" s="272">
        <v>20</v>
      </c>
      <c r="U25" s="272">
        <v>0</v>
      </c>
      <c r="V25" s="272">
        <v>7.5</v>
      </c>
      <c r="W25" s="272">
        <v>2</v>
      </c>
      <c r="X25" s="272" t="s">
        <v>40</v>
      </c>
      <c r="Y25" s="272">
        <v>172.4</v>
      </c>
      <c r="Z25" s="272">
        <v>44.5</v>
      </c>
      <c r="AA25" s="272">
        <v>216.9</v>
      </c>
      <c r="AB25" s="272"/>
      <c r="AC25" s="272"/>
      <c r="AD25" s="267" t="s">
        <v>69</v>
      </c>
      <c r="AE25" s="267"/>
      <c r="AF25" s="267"/>
    </row>
    <row r="26" ht="26" spans="1:32">
      <c r="A26" s="270"/>
      <c r="B26" s="271">
        <v>23</v>
      </c>
      <c r="C26" s="272" t="s">
        <v>652</v>
      </c>
      <c r="D26" s="272">
        <v>22351134</v>
      </c>
      <c r="E26" s="272" t="s">
        <v>627</v>
      </c>
      <c r="F26" s="272" t="s">
        <v>629</v>
      </c>
      <c r="G26" s="272">
        <v>177.7</v>
      </c>
      <c r="H26" s="272"/>
      <c r="I26" s="272"/>
      <c r="J26" s="272"/>
      <c r="K26" s="272"/>
      <c r="L26" s="272"/>
      <c r="M26" s="272"/>
      <c r="N26" s="272"/>
      <c r="O26" s="272"/>
      <c r="P26" s="272"/>
      <c r="Q26" s="272"/>
      <c r="R26" s="272">
        <v>18.75</v>
      </c>
      <c r="S26" s="272">
        <v>0</v>
      </c>
      <c r="T26" s="272">
        <v>20</v>
      </c>
      <c r="U26" s="272">
        <v>0</v>
      </c>
      <c r="V26" s="272">
        <v>0</v>
      </c>
      <c r="W26" s="272">
        <v>0</v>
      </c>
      <c r="X26" s="272" t="s">
        <v>40</v>
      </c>
      <c r="Y26" s="272">
        <v>177.7</v>
      </c>
      <c r="Z26" s="272">
        <v>38.75</v>
      </c>
      <c r="AA26" s="272">
        <v>216.45</v>
      </c>
      <c r="AB26" s="272"/>
      <c r="AC26" s="272"/>
      <c r="AD26" s="267" t="s">
        <v>69</v>
      </c>
      <c r="AE26" s="267"/>
      <c r="AF26" s="267"/>
    </row>
    <row r="27" ht="26" spans="1:32">
      <c r="A27" s="270"/>
      <c r="B27" s="271">
        <v>24</v>
      </c>
      <c r="C27" s="272" t="s">
        <v>653</v>
      </c>
      <c r="D27" s="272">
        <v>22351026</v>
      </c>
      <c r="E27" s="272" t="s">
        <v>627</v>
      </c>
      <c r="F27" s="272" t="s">
        <v>631</v>
      </c>
      <c r="G27" s="272">
        <v>173.6</v>
      </c>
      <c r="H27" s="272"/>
      <c r="I27" s="272"/>
      <c r="J27" s="272"/>
      <c r="K27" s="272"/>
      <c r="L27" s="272"/>
      <c r="M27" s="272"/>
      <c r="N27" s="272"/>
      <c r="O27" s="272"/>
      <c r="P27" s="272"/>
      <c r="Q27" s="272"/>
      <c r="R27" s="272">
        <v>26.25</v>
      </c>
      <c r="S27" s="272">
        <v>2</v>
      </c>
      <c r="T27" s="272">
        <v>10</v>
      </c>
      <c r="U27" s="272">
        <v>0</v>
      </c>
      <c r="V27" s="272">
        <v>0</v>
      </c>
      <c r="W27" s="272">
        <v>0</v>
      </c>
      <c r="X27" s="272" t="s">
        <v>40</v>
      </c>
      <c r="Y27" s="272">
        <v>173.6</v>
      </c>
      <c r="Z27" s="272">
        <v>38.25</v>
      </c>
      <c r="AA27" s="272">
        <v>211.85</v>
      </c>
      <c r="AB27" s="272"/>
      <c r="AC27" s="272"/>
      <c r="AD27" s="267" t="s">
        <v>69</v>
      </c>
      <c r="AE27" s="272"/>
      <c r="AF27" s="272"/>
    </row>
    <row r="28" ht="26" spans="1:32">
      <c r="A28" s="270"/>
      <c r="B28" s="271">
        <v>25</v>
      </c>
      <c r="C28" s="272" t="s">
        <v>654</v>
      </c>
      <c r="D28" s="272">
        <v>22351292</v>
      </c>
      <c r="E28" s="272" t="s">
        <v>627</v>
      </c>
      <c r="F28" s="272" t="s">
        <v>629</v>
      </c>
      <c r="G28" s="272">
        <v>182.15</v>
      </c>
      <c r="H28" s="272"/>
      <c r="I28" s="272"/>
      <c r="J28" s="272"/>
      <c r="K28" s="272"/>
      <c r="L28" s="272"/>
      <c r="M28" s="272"/>
      <c r="N28" s="272"/>
      <c r="O28" s="272"/>
      <c r="P28" s="272"/>
      <c r="Q28" s="272"/>
      <c r="R28" s="272">
        <v>0</v>
      </c>
      <c r="S28" s="272">
        <v>0</v>
      </c>
      <c r="T28" s="272">
        <v>20</v>
      </c>
      <c r="U28" s="272">
        <v>0</v>
      </c>
      <c r="V28" s="272">
        <v>6</v>
      </c>
      <c r="W28" s="272">
        <v>2</v>
      </c>
      <c r="X28" s="272" t="s">
        <v>40</v>
      </c>
      <c r="Y28" s="272">
        <v>182.15</v>
      </c>
      <c r="Z28" s="272">
        <v>28</v>
      </c>
      <c r="AA28" s="272">
        <v>210.15</v>
      </c>
      <c r="AB28" s="267" t="s">
        <v>99</v>
      </c>
      <c r="AC28" s="272"/>
      <c r="AD28" s="267" t="s">
        <v>69</v>
      </c>
      <c r="AE28" s="267"/>
      <c r="AF28" s="267"/>
    </row>
    <row r="29" ht="26" spans="1:32">
      <c r="A29" s="270"/>
      <c r="B29" s="271">
        <v>26</v>
      </c>
      <c r="C29" s="272" t="s">
        <v>655</v>
      </c>
      <c r="D29" s="272">
        <v>22351144</v>
      </c>
      <c r="E29" s="272" t="s">
        <v>627</v>
      </c>
      <c r="F29" s="272" t="s">
        <v>629</v>
      </c>
      <c r="G29" s="272">
        <v>180.6</v>
      </c>
      <c r="H29" s="272"/>
      <c r="I29" s="272"/>
      <c r="J29" s="272"/>
      <c r="K29" s="272"/>
      <c r="L29" s="272"/>
      <c r="M29" s="272"/>
      <c r="N29" s="272"/>
      <c r="O29" s="272"/>
      <c r="P29" s="272"/>
      <c r="Q29" s="272"/>
      <c r="R29" s="272">
        <v>3.75</v>
      </c>
      <c r="S29" s="272">
        <v>0</v>
      </c>
      <c r="T29" s="272">
        <v>20</v>
      </c>
      <c r="U29" s="272">
        <v>0</v>
      </c>
      <c r="V29" s="272">
        <v>3.2</v>
      </c>
      <c r="W29" s="272">
        <v>0</v>
      </c>
      <c r="X29" s="272" t="s">
        <v>40</v>
      </c>
      <c r="Y29" s="272">
        <v>180.6</v>
      </c>
      <c r="Z29" s="272">
        <v>26.95</v>
      </c>
      <c r="AA29" s="272">
        <v>207.55</v>
      </c>
      <c r="AB29" s="272"/>
      <c r="AC29" s="272"/>
      <c r="AD29" s="267" t="s">
        <v>69</v>
      </c>
      <c r="AE29" s="267"/>
      <c r="AF29" s="267"/>
    </row>
    <row r="30" ht="26" spans="1:32">
      <c r="A30" s="270"/>
      <c r="B30" s="271">
        <v>27</v>
      </c>
      <c r="C30" s="272" t="s">
        <v>656</v>
      </c>
      <c r="D30" s="272">
        <v>22351065</v>
      </c>
      <c r="E30" s="272" t="s">
        <v>627</v>
      </c>
      <c r="F30" s="272" t="s">
        <v>631</v>
      </c>
      <c r="G30" s="272">
        <v>176.47</v>
      </c>
      <c r="H30" s="272"/>
      <c r="I30" s="272"/>
      <c r="J30" s="272"/>
      <c r="K30" s="272"/>
      <c r="L30" s="272"/>
      <c r="M30" s="272" t="s">
        <v>38</v>
      </c>
      <c r="N30" s="272"/>
      <c r="O30" s="272"/>
      <c r="P30" s="272"/>
      <c r="Q30" s="272"/>
      <c r="R30" s="272">
        <v>3.75</v>
      </c>
      <c r="S30" s="272">
        <v>0</v>
      </c>
      <c r="T30" s="272">
        <v>20</v>
      </c>
      <c r="U30" s="272">
        <v>0</v>
      </c>
      <c r="V30" s="272">
        <v>0</v>
      </c>
      <c r="W30" s="272">
        <v>0</v>
      </c>
      <c r="X30" s="272" t="s">
        <v>40</v>
      </c>
      <c r="Y30" s="272">
        <v>179.47</v>
      </c>
      <c r="Z30" s="272">
        <v>23.75</v>
      </c>
      <c r="AA30" s="272">
        <v>203.22</v>
      </c>
      <c r="AB30" s="272"/>
      <c r="AC30" s="272"/>
      <c r="AD30" s="267" t="s">
        <v>69</v>
      </c>
      <c r="AE30" s="272"/>
      <c r="AF30" s="272"/>
    </row>
    <row r="31" ht="26" spans="1:32">
      <c r="A31" s="270"/>
      <c r="B31" s="271">
        <v>28</v>
      </c>
      <c r="C31" s="272" t="s">
        <v>657</v>
      </c>
      <c r="D31" s="272">
        <v>22351229</v>
      </c>
      <c r="E31" s="272" t="s">
        <v>627</v>
      </c>
      <c r="F31" s="272" t="s">
        <v>629</v>
      </c>
      <c r="G31" s="272">
        <v>177</v>
      </c>
      <c r="H31" s="272"/>
      <c r="I31" s="272"/>
      <c r="J31" s="272"/>
      <c r="K31" s="272"/>
      <c r="L31" s="272"/>
      <c r="M31" s="272"/>
      <c r="N31" s="272"/>
      <c r="O31" s="272"/>
      <c r="P31" s="272"/>
      <c r="Q31" s="272"/>
      <c r="R31" s="272">
        <v>3.75</v>
      </c>
      <c r="S31" s="272">
        <v>0</v>
      </c>
      <c r="T31" s="272">
        <v>10</v>
      </c>
      <c r="U31" s="272">
        <v>0</v>
      </c>
      <c r="V31" s="272">
        <v>7.5</v>
      </c>
      <c r="W31" s="272">
        <v>0</v>
      </c>
      <c r="X31" s="272" t="s">
        <v>40</v>
      </c>
      <c r="Y31" s="272">
        <v>177</v>
      </c>
      <c r="Z31" s="272">
        <v>21.25</v>
      </c>
      <c r="AA31" s="272">
        <v>198.25</v>
      </c>
      <c r="AB31" s="272"/>
      <c r="AC31" s="272"/>
      <c r="AD31" s="267" t="s">
        <v>69</v>
      </c>
      <c r="AE31" s="267"/>
      <c r="AF31" s="267"/>
    </row>
    <row r="32" ht="26" spans="1:32">
      <c r="A32" s="270"/>
      <c r="B32" s="271">
        <v>29</v>
      </c>
      <c r="C32" s="272" t="s">
        <v>658</v>
      </c>
      <c r="D32" s="272">
        <v>22351211</v>
      </c>
      <c r="E32" s="272" t="s">
        <v>627</v>
      </c>
      <c r="F32" s="272" t="s">
        <v>631</v>
      </c>
      <c r="G32" s="272">
        <v>172.1</v>
      </c>
      <c r="H32" s="272"/>
      <c r="I32" s="272"/>
      <c r="J32" s="272"/>
      <c r="K32" s="272"/>
      <c r="L32" s="272"/>
      <c r="M32" s="272"/>
      <c r="N32" s="272"/>
      <c r="O32" s="272"/>
      <c r="P32" s="272"/>
      <c r="Q32" s="272"/>
      <c r="R32" s="272">
        <v>0</v>
      </c>
      <c r="S32" s="272">
        <v>0</v>
      </c>
      <c r="T32" s="272">
        <v>20</v>
      </c>
      <c r="U32" s="272">
        <v>0</v>
      </c>
      <c r="V32" s="272">
        <v>0</v>
      </c>
      <c r="W32" s="272">
        <v>0</v>
      </c>
      <c r="X32" s="272" t="s">
        <v>40</v>
      </c>
      <c r="Y32" s="272">
        <v>172.1</v>
      </c>
      <c r="Z32" s="272">
        <v>20</v>
      </c>
      <c r="AA32" s="272">
        <v>192.1</v>
      </c>
      <c r="AB32" s="272"/>
      <c r="AC32" s="272"/>
      <c r="AD32" s="267" t="s">
        <v>69</v>
      </c>
      <c r="AE32" s="267"/>
      <c r="AF32" s="267"/>
    </row>
    <row r="33" ht="26" spans="1:32">
      <c r="A33" s="270"/>
      <c r="B33" s="271">
        <v>30</v>
      </c>
      <c r="C33" s="272" t="s">
        <v>659</v>
      </c>
      <c r="D33" s="272">
        <v>22351163</v>
      </c>
      <c r="E33" s="272" t="s">
        <v>627</v>
      </c>
      <c r="F33" s="272" t="s">
        <v>631</v>
      </c>
      <c r="G33" s="273">
        <v>178</v>
      </c>
      <c r="H33" s="272" t="s">
        <v>392</v>
      </c>
      <c r="I33" s="272"/>
      <c r="J33" s="272"/>
      <c r="K33" s="272"/>
      <c r="L33" s="272"/>
      <c r="M33" s="272"/>
      <c r="N33" s="272"/>
      <c r="O33" s="272"/>
      <c r="P33" s="272"/>
      <c r="Q33" s="272"/>
      <c r="R33" s="272">
        <v>0</v>
      </c>
      <c r="S33" s="272">
        <v>0</v>
      </c>
      <c r="T33" s="272">
        <v>0</v>
      </c>
      <c r="U33" s="272">
        <v>0</v>
      </c>
      <c r="V33" s="272">
        <v>0</v>
      </c>
      <c r="W33" s="272">
        <v>0</v>
      </c>
      <c r="X33" s="272" t="s">
        <v>40</v>
      </c>
      <c r="Y33" s="272">
        <v>186</v>
      </c>
      <c r="Z33" s="272">
        <v>0</v>
      </c>
      <c r="AA33" s="272">
        <v>186</v>
      </c>
      <c r="AB33" s="267" t="s">
        <v>99</v>
      </c>
      <c r="AC33" s="272"/>
      <c r="AD33" s="267" t="s">
        <v>69</v>
      </c>
      <c r="AE33" s="267"/>
      <c r="AF33" s="267"/>
    </row>
    <row r="34" ht="26" spans="1:32">
      <c r="A34" s="270"/>
      <c r="B34" s="271">
        <v>31</v>
      </c>
      <c r="C34" s="272" t="s">
        <v>660</v>
      </c>
      <c r="D34" s="272">
        <v>22351028</v>
      </c>
      <c r="E34" s="272" t="s">
        <v>627</v>
      </c>
      <c r="F34" s="272" t="s">
        <v>631</v>
      </c>
      <c r="G34" s="272">
        <v>170.9</v>
      </c>
      <c r="H34" s="272"/>
      <c r="I34" s="272"/>
      <c r="J34" s="272"/>
      <c r="K34" s="272"/>
      <c r="L34" s="272"/>
      <c r="M34" s="272"/>
      <c r="N34" s="272"/>
      <c r="O34" s="272"/>
      <c r="P34" s="272"/>
      <c r="Q34" s="272"/>
      <c r="R34" s="272">
        <v>0</v>
      </c>
      <c r="S34" s="272">
        <v>0</v>
      </c>
      <c r="T34" s="272">
        <v>10</v>
      </c>
      <c r="U34" s="272">
        <v>0</v>
      </c>
      <c r="V34" s="272">
        <v>0</v>
      </c>
      <c r="W34" s="272">
        <v>0</v>
      </c>
      <c r="X34" s="272" t="s">
        <v>40</v>
      </c>
      <c r="Y34" s="272">
        <v>170.9</v>
      </c>
      <c r="Z34" s="272">
        <v>10</v>
      </c>
      <c r="AA34" s="272">
        <v>180.9</v>
      </c>
      <c r="AB34" s="272"/>
      <c r="AC34" s="272"/>
      <c r="AD34" s="267" t="s">
        <v>69</v>
      </c>
      <c r="AE34" s="272"/>
      <c r="AF34" s="272"/>
    </row>
    <row r="35" ht="26" spans="1:32">
      <c r="A35" s="270"/>
      <c r="B35" s="271">
        <v>32</v>
      </c>
      <c r="C35" s="272" t="s">
        <v>661</v>
      </c>
      <c r="D35" s="272">
        <v>22351203</v>
      </c>
      <c r="E35" s="272" t="s">
        <v>627</v>
      </c>
      <c r="F35" s="272" t="s">
        <v>631</v>
      </c>
      <c r="G35" s="272">
        <v>170.42</v>
      </c>
      <c r="H35" s="272"/>
      <c r="I35" s="272"/>
      <c r="J35" s="272"/>
      <c r="K35" s="272"/>
      <c r="L35" s="272"/>
      <c r="M35" s="272"/>
      <c r="N35" s="272"/>
      <c r="O35" s="272"/>
      <c r="P35" s="272"/>
      <c r="Q35" s="272"/>
      <c r="R35" s="272">
        <v>3.75</v>
      </c>
      <c r="S35" s="272">
        <v>0</v>
      </c>
      <c r="T35" s="272">
        <v>0</v>
      </c>
      <c r="U35" s="272">
        <v>0</v>
      </c>
      <c r="V35" s="272">
        <v>0</v>
      </c>
      <c r="W35" s="272">
        <v>0</v>
      </c>
      <c r="X35" s="272" t="s">
        <v>40</v>
      </c>
      <c r="Y35" s="272">
        <v>170.42</v>
      </c>
      <c r="Z35" s="272">
        <v>3.75</v>
      </c>
      <c r="AA35" s="272">
        <v>174.17</v>
      </c>
      <c r="AB35" s="272"/>
      <c r="AC35" s="272"/>
      <c r="AD35" s="267" t="s">
        <v>69</v>
      </c>
      <c r="AE35" s="272"/>
      <c r="AF35" s="272"/>
    </row>
    <row r="36" ht="26" spans="1:32">
      <c r="A36" s="270"/>
      <c r="B36" s="271">
        <v>33</v>
      </c>
      <c r="C36" s="272" t="s">
        <v>662</v>
      </c>
      <c r="D36" s="272">
        <v>22351209</v>
      </c>
      <c r="E36" s="272" t="s">
        <v>627</v>
      </c>
      <c r="F36" s="272" t="s">
        <v>631</v>
      </c>
      <c r="G36" s="272">
        <v>167.37</v>
      </c>
      <c r="H36" s="272"/>
      <c r="I36" s="272"/>
      <c r="J36" s="272"/>
      <c r="K36" s="272"/>
      <c r="L36" s="272"/>
      <c r="M36" s="272"/>
      <c r="N36" s="272"/>
      <c r="O36" s="272"/>
      <c r="P36" s="272"/>
      <c r="Q36" s="272"/>
      <c r="R36" s="272">
        <v>3.75</v>
      </c>
      <c r="S36" s="272">
        <v>0</v>
      </c>
      <c r="T36" s="272">
        <v>0</v>
      </c>
      <c r="U36" s="272">
        <v>0</v>
      </c>
      <c r="V36" s="272">
        <v>0</v>
      </c>
      <c r="W36" s="272">
        <v>0</v>
      </c>
      <c r="X36" s="272" t="s">
        <v>40</v>
      </c>
      <c r="Y36" s="272">
        <v>167.37</v>
      </c>
      <c r="Z36" s="272">
        <v>3.75</v>
      </c>
      <c r="AA36" s="272">
        <v>171.12</v>
      </c>
      <c r="AB36" s="272"/>
      <c r="AC36" s="272"/>
      <c r="AD36" s="267" t="s">
        <v>69</v>
      </c>
      <c r="AE36" s="267"/>
      <c r="AF36" s="267"/>
    </row>
    <row r="37" ht="36" spans="1:32">
      <c r="A37" s="274" t="s">
        <v>663</v>
      </c>
      <c r="B37" s="215">
        <v>1</v>
      </c>
      <c r="C37" s="20" t="s">
        <v>664</v>
      </c>
      <c r="D37" s="275" t="s">
        <v>665</v>
      </c>
      <c r="E37" s="20" t="s">
        <v>666</v>
      </c>
      <c r="F37" s="20" t="s">
        <v>629</v>
      </c>
      <c r="G37" s="215" t="s">
        <v>667</v>
      </c>
      <c r="H37" s="20" t="s">
        <v>54</v>
      </c>
      <c r="I37" s="20"/>
      <c r="J37" s="215"/>
      <c r="K37" s="215"/>
      <c r="L37" s="20"/>
      <c r="M37" s="20"/>
      <c r="N37" s="20"/>
      <c r="O37" s="20"/>
      <c r="P37" s="229"/>
      <c r="Q37" s="20"/>
      <c r="R37" s="215">
        <v>30</v>
      </c>
      <c r="S37" s="20" t="s">
        <v>668</v>
      </c>
      <c r="T37" s="215">
        <v>20</v>
      </c>
      <c r="U37" s="20" t="s">
        <v>669</v>
      </c>
      <c r="V37" s="215" t="s">
        <v>670</v>
      </c>
      <c r="W37" s="215" t="s">
        <v>671</v>
      </c>
      <c r="X37" s="20" t="s">
        <v>40</v>
      </c>
      <c r="Y37" s="215">
        <v>183.47</v>
      </c>
      <c r="Z37" s="215">
        <v>86</v>
      </c>
      <c r="AA37" s="215">
        <v>269.47</v>
      </c>
      <c r="AB37" s="215" t="s">
        <v>99</v>
      </c>
      <c r="AC37" s="215" t="s">
        <v>99</v>
      </c>
      <c r="AD37" s="215" t="s">
        <v>40</v>
      </c>
      <c r="AE37" s="215" t="s">
        <v>99</v>
      </c>
      <c r="AF37" s="215" t="s">
        <v>99</v>
      </c>
    </row>
    <row r="38" ht="24" spans="1:32">
      <c r="A38" s="176"/>
      <c r="B38" s="215">
        <v>2</v>
      </c>
      <c r="C38" s="20" t="s">
        <v>672</v>
      </c>
      <c r="D38" s="275" t="s">
        <v>673</v>
      </c>
      <c r="E38" s="20" t="s">
        <v>663</v>
      </c>
      <c r="F38" s="20" t="s">
        <v>674</v>
      </c>
      <c r="G38" s="215">
        <v>174.6</v>
      </c>
      <c r="H38" s="20" t="s">
        <v>675</v>
      </c>
      <c r="I38" s="20"/>
      <c r="J38" s="215"/>
      <c r="K38" s="215"/>
      <c r="L38" s="20"/>
      <c r="M38" s="20"/>
      <c r="N38" s="20"/>
      <c r="O38" s="20"/>
      <c r="P38" s="229"/>
      <c r="Q38" s="20"/>
      <c r="R38" s="215">
        <v>30</v>
      </c>
      <c r="S38" s="20"/>
      <c r="T38" s="215">
        <v>20</v>
      </c>
      <c r="U38" s="20"/>
      <c r="V38" s="215">
        <v>13.5</v>
      </c>
      <c r="W38" s="30"/>
      <c r="X38" s="20" t="s">
        <v>40</v>
      </c>
      <c r="Y38" s="215">
        <v>202.6</v>
      </c>
      <c r="Z38" s="215">
        <v>63.5</v>
      </c>
      <c r="AA38" s="215">
        <v>266.1</v>
      </c>
      <c r="AB38" s="215" t="s">
        <v>99</v>
      </c>
      <c r="AC38" s="215"/>
      <c r="AD38" s="215" t="s">
        <v>40</v>
      </c>
      <c r="AE38" s="215" t="s">
        <v>99</v>
      </c>
      <c r="AF38" s="215"/>
    </row>
    <row r="39" ht="60" spans="1:32">
      <c r="A39" s="176"/>
      <c r="B39" s="215">
        <v>3</v>
      </c>
      <c r="C39" s="276" t="s">
        <v>676</v>
      </c>
      <c r="D39" s="275" t="s">
        <v>677</v>
      </c>
      <c r="E39" s="276" t="s">
        <v>663</v>
      </c>
      <c r="F39" s="276" t="s">
        <v>629</v>
      </c>
      <c r="G39" s="215">
        <v>184</v>
      </c>
      <c r="H39" s="276" t="s">
        <v>54</v>
      </c>
      <c r="I39" s="276"/>
      <c r="J39" s="212"/>
      <c r="K39" s="212"/>
      <c r="L39" s="276"/>
      <c r="M39" s="276"/>
      <c r="N39" s="286"/>
      <c r="O39" s="20" t="s">
        <v>678</v>
      </c>
      <c r="P39" s="20"/>
      <c r="Q39" s="20"/>
      <c r="R39" s="215" t="s">
        <v>679</v>
      </c>
      <c r="S39" s="20"/>
      <c r="T39" s="215" t="s">
        <v>680</v>
      </c>
      <c r="U39" s="20"/>
      <c r="V39" s="215" t="s">
        <v>681</v>
      </c>
      <c r="W39" s="304"/>
      <c r="X39" s="305" t="s">
        <v>40</v>
      </c>
      <c r="Y39" s="215">
        <v>184</v>
      </c>
      <c r="Z39" s="215">
        <v>80</v>
      </c>
      <c r="AA39" s="215">
        <v>264</v>
      </c>
      <c r="AB39" s="215" t="s">
        <v>99</v>
      </c>
      <c r="AC39" s="215" t="s">
        <v>99</v>
      </c>
      <c r="AD39" s="215" t="s">
        <v>40</v>
      </c>
      <c r="AE39" s="215" t="s">
        <v>99</v>
      </c>
      <c r="AF39" s="215" t="s">
        <v>99</v>
      </c>
    </row>
    <row r="40" ht="26" spans="1:32">
      <c r="A40" s="176"/>
      <c r="B40" s="215">
        <v>4</v>
      </c>
      <c r="C40" s="25" t="s">
        <v>682</v>
      </c>
      <c r="D40" s="275" t="s">
        <v>683</v>
      </c>
      <c r="E40" s="25" t="s">
        <v>666</v>
      </c>
      <c r="F40" s="25" t="s">
        <v>674</v>
      </c>
      <c r="G40" s="215">
        <v>181.114286</v>
      </c>
      <c r="H40" s="277"/>
      <c r="I40" s="277"/>
      <c r="J40" s="287"/>
      <c r="K40" s="287"/>
      <c r="L40" s="287"/>
      <c r="M40" s="277"/>
      <c r="N40" s="287"/>
      <c r="O40" s="211"/>
      <c r="P40" s="211"/>
      <c r="Q40" s="211"/>
      <c r="R40" s="215">
        <v>30</v>
      </c>
      <c r="S40" s="20"/>
      <c r="T40" s="215" t="s">
        <v>684</v>
      </c>
      <c r="U40" s="20"/>
      <c r="V40" s="215" t="s">
        <v>685</v>
      </c>
      <c r="W40" s="277" t="s">
        <v>686</v>
      </c>
      <c r="X40" s="305" t="s">
        <v>40</v>
      </c>
      <c r="Y40" s="215">
        <v>181.114286</v>
      </c>
      <c r="Z40" s="215">
        <v>81</v>
      </c>
      <c r="AA40" s="215">
        <v>262.11</v>
      </c>
      <c r="AB40" s="25"/>
      <c r="AC40" s="215" t="s">
        <v>99</v>
      </c>
      <c r="AD40" s="215" t="s">
        <v>40</v>
      </c>
      <c r="AE40" s="215" t="s">
        <v>99</v>
      </c>
      <c r="AF40" s="215"/>
    </row>
    <row r="41" ht="24" spans="1:32">
      <c r="A41" s="176"/>
      <c r="B41" s="215">
        <v>5</v>
      </c>
      <c r="C41" s="215" t="s">
        <v>687</v>
      </c>
      <c r="D41" s="275" t="s">
        <v>688</v>
      </c>
      <c r="E41" s="20" t="s">
        <v>666</v>
      </c>
      <c r="F41" s="215" t="s">
        <v>629</v>
      </c>
      <c r="G41" s="215">
        <v>178.9</v>
      </c>
      <c r="H41" s="215" t="s">
        <v>689</v>
      </c>
      <c r="I41" s="288"/>
      <c r="J41" s="215"/>
      <c r="K41" s="215"/>
      <c r="L41" s="215"/>
      <c r="M41" s="215"/>
      <c r="N41" s="215"/>
      <c r="O41" s="215"/>
      <c r="P41" s="10" t="s">
        <v>690</v>
      </c>
      <c r="Q41" s="215"/>
      <c r="R41" s="215">
        <v>30</v>
      </c>
      <c r="S41" s="215"/>
      <c r="T41" s="215">
        <v>20</v>
      </c>
      <c r="U41" s="215"/>
      <c r="V41" s="215">
        <v>30</v>
      </c>
      <c r="W41" s="215"/>
      <c r="X41" s="20" t="s">
        <v>40</v>
      </c>
      <c r="Y41" s="215">
        <v>181.9</v>
      </c>
      <c r="Z41" s="215">
        <v>80</v>
      </c>
      <c r="AA41" s="215">
        <v>261.9</v>
      </c>
      <c r="AB41" s="215" t="s">
        <v>99</v>
      </c>
      <c r="AC41" s="215" t="s">
        <v>99</v>
      </c>
      <c r="AD41" s="215" t="s">
        <v>40</v>
      </c>
      <c r="AE41" s="215" t="s">
        <v>99</v>
      </c>
      <c r="AF41" s="215" t="s">
        <v>99</v>
      </c>
    </row>
    <row r="42" ht="24" spans="1:32">
      <c r="A42" s="176"/>
      <c r="B42" s="215">
        <v>6</v>
      </c>
      <c r="C42" s="25" t="s">
        <v>691</v>
      </c>
      <c r="D42" s="275" t="s">
        <v>692</v>
      </c>
      <c r="E42" s="20" t="s">
        <v>663</v>
      </c>
      <c r="F42" s="25" t="s">
        <v>629</v>
      </c>
      <c r="G42" s="215">
        <v>176</v>
      </c>
      <c r="H42" s="278"/>
      <c r="I42" s="278"/>
      <c r="J42" s="289"/>
      <c r="K42" s="289"/>
      <c r="L42" s="289"/>
      <c r="M42" s="278"/>
      <c r="N42" s="290"/>
      <c r="O42" s="289"/>
      <c r="P42" s="289"/>
      <c r="Q42" s="289"/>
      <c r="R42" s="215">
        <v>30</v>
      </c>
      <c r="S42" s="278">
        <v>2</v>
      </c>
      <c r="T42" s="215">
        <v>20</v>
      </c>
      <c r="U42" s="278">
        <v>0</v>
      </c>
      <c r="V42" s="215">
        <v>30</v>
      </c>
      <c r="W42" s="278">
        <v>3</v>
      </c>
      <c r="X42" s="25" t="s">
        <v>40</v>
      </c>
      <c r="Y42" s="215">
        <v>176</v>
      </c>
      <c r="Z42" s="215">
        <v>85</v>
      </c>
      <c r="AA42" s="215">
        <v>261</v>
      </c>
      <c r="AB42" s="25"/>
      <c r="AC42" s="215" t="s">
        <v>99</v>
      </c>
      <c r="AD42" s="215" t="s">
        <v>40</v>
      </c>
      <c r="AE42" s="215" t="s">
        <v>99</v>
      </c>
      <c r="AF42" s="215"/>
    </row>
    <row r="43" ht="36" spans="1:32">
      <c r="A43" s="176"/>
      <c r="B43" s="215">
        <v>7</v>
      </c>
      <c r="C43" s="276" t="s">
        <v>693</v>
      </c>
      <c r="D43" s="275" t="s">
        <v>694</v>
      </c>
      <c r="E43" s="276" t="s">
        <v>666</v>
      </c>
      <c r="F43" s="276" t="s">
        <v>631</v>
      </c>
      <c r="G43" s="215">
        <v>177</v>
      </c>
      <c r="H43" s="276" t="s">
        <v>54</v>
      </c>
      <c r="I43" s="276"/>
      <c r="J43" s="212"/>
      <c r="K43" s="212"/>
      <c r="L43" s="276"/>
      <c r="M43" s="276"/>
      <c r="N43" s="286" t="s">
        <v>695</v>
      </c>
      <c r="O43" s="20"/>
      <c r="P43" s="20"/>
      <c r="Q43" s="20"/>
      <c r="R43" s="215">
        <v>30</v>
      </c>
      <c r="S43" s="20"/>
      <c r="T43" s="215">
        <v>20</v>
      </c>
      <c r="U43" s="20"/>
      <c r="V43" s="215">
        <v>30</v>
      </c>
      <c r="W43" s="215">
        <v>4</v>
      </c>
      <c r="X43" s="25" t="s">
        <v>40</v>
      </c>
      <c r="Y43" s="215">
        <v>177</v>
      </c>
      <c r="Z43" s="215">
        <v>84</v>
      </c>
      <c r="AA43" s="215">
        <v>261</v>
      </c>
      <c r="AB43" s="20"/>
      <c r="AC43" s="215" t="s">
        <v>99</v>
      </c>
      <c r="AD43" s="215" t="s">
        <v>40</v>
      </c>
      <c r="AE43" s="215" t="s">
        <v>99</v>
      </c>
      <c r="AF43" s="215"/>
    </row>
    <row r="44" ht="60" spans="1:32">
      <c r="A44" s="176"/>
      <c r="B44" s="215">
        <v>8</v>
      </c>
      <c r="C44" s="20" t="s">
        <v>696</v>
      </c>
      <c r="D44" s="275" t="s">
        <v>697</v>
      </c>
      <c r="E44" s="20" t="s">
        <v>663</v>
      </c>
      <c r="F44" s="20" t="s">
        <v>631</v>
      </c>
      <c r="G44" s="215">
        <v>180.73</v>
      </c>
      <c r="H44" s="20" t="s">
        <v>54</v>
      </c>
      <c r="I44" s="20"/>
      <c r="J44" s="215"/>
      <c r="K44" s="215"/>
      <c r="L44" s="20"/>
      <c r="M44" s="20"/>
      <c r="N44" s="291"/>
      <c r="O44" s="20"/>
      <c r="P44" s="20"/>
      <c r="Q44" s="20"/>
      <c r="R44" s="215" t="s">
        <v>698</v>
      </c>
      <c r="S44" s="20"/>
      <c r="T44" s="215" t="s">
        <v>699</v>
      </c>
      <c r="U44" s="20"/>
      <c r="V44" s="215" t="s">
        <v>700</v>
      </c>
      <c r="W44" s="215"/>
      <c r="X44" s="20" t="s">
        <v>40</v>
      </c>
      <c r="Y44" s="215">
        <v>180.73</v>
      </c>
      <c r="Z44" s="215">
        <v>80</v>
      </c>
      <c r="AA44" s="215">
        <v>260.73</v>
      </c>
      <c r="AB44" s="20"/>
      <c r="AC44" s="215" t="s">
        <v>99</v>
      </c>
      <c r="AD44" s="215" t="s">
        <v>40</v>
      </c>
      <c r="AE44" s="215" t="s">
        <v>99</v>
      </c>
      <c r="AF44" s="215"/>
    </row>
    <row r="45" ht="24" spans="1:32">
      <c r="A45" s="176"/>
      <c r="B45" s="215">
        <v>9</v>
      </c>
      <c r="C45" s="212" t="s">
        <v>701</v>
      </c>
      <c r="D45" s="275" t="s">
        <v>702</v>
      </c>
      <c r="E45" s="276" t="s">
        <v>666</v>
      </c>
      <c r="F45" s="212" t="s">
        <v>629</v>
      </c>
      <c r="G45" s="215">
        <v>183.4</v>
      </c>
      <c r="H45" s="212" t="s">
        <v>574</v>
      </c>
      <c r="I45" s="212"/>
      <c r="J45" s="212" t="s">
        <v>703</v>
      </c>
      <c r="K45" s="212"/>
      <c r="L45" s="212"/>
      <c r="M45" s="212"/>
      <c r="N45" s="292"/>
      <c r="O45" s="215"/>
      <c r="P45" s="10"/>
      <c r="Q45" s="215"/>
      <c r="R45" s="215">
        <v>26.25</v>
      </c>
      <c r="S45" s="215"/>
      <c r="T45" s="215">
        <v>10</v>
      </c>
      <c r="U45" s="215"/>
      <c r="V45" s="215">
        <v>30</v>
      </c>
      <c r="W45" s="215"/>
      <c r="X45" s="20" t="s">
        <v>40</v>
      </c>
      <c r="Y45" s="215">
        <v>192.4</v>
      </c>
      <c r="Z45" s="215">
        <v>66.25</v>
      </c>
      <c r="AA45" s="215">
        <v>258.65</v>
      </c>
      <c r="AB45" s="215" t="s">
        <v>99</v>
      </c>
      <c r="AC45" s="215"/>
      <c r="AD45" s="215" t="s">
        <v>40</v>
      </c>
      <c r="AE45" s="215" t="s">
        <v>99</v>
      </c>
      <c r="AF45" s="215"/>
    </row>
    <row r="46" ht="24" spans="1:32">
      <c r="A46" s="176"/>
      <c r="B46" s="215">
        <v>10</v>
      </c>
      <c r="C46" s="212" t="s">
        <v>704</v>
      </c>
      <c r="D46" s="275" t="s">
        <v>705</v>
      </c>
      <c r="E46" s="276" t="s">
        <v>666</v>
      </c>
      <c r="F46" s="212" t="s">
        <v>629</v>
      </c>
      <c r="G46" s="215">
        <v>174.7333</v>
      </c>
      <c r="H46" s="212" t="s">
        <v>706</v>
      </c>
      <c r="I46" s="212"/>
      <c r="J46" s="212" t="s">
        <v>392</v>
      </c>
      <c r="K46" s="212"/>
      <c r="L46" s="212"/>
      <c r="M46" s="212"/>
      <c r="N46" s="292"/>
      <c r="O46" s="215"/>
      <c r="P46" s="10" t="s">
        <v>707</v>
      </c>
      <c r="Q46" s="215"/>
      <c r="R46" s="215">
        <v>30</v>
      </c>
      <c r="S46" s="215"/>
      <c r="T46" s="215">
        <v>10</v>
      </c>
      <c r="U46" s="215"/>
      <c r="V46" s="215">
        <v>30</v>
      </c>
      <c r="W46" s="215"/>
      <c r="X46" s="306" t="s">
        <v>40</v>
      </c>
      <c r="Y46" s="215">
        <v>186.7333</v>
      </c>
      <c r="Z46" s="215">
        <v>70</v>
      </c>
      <c r="AA46" s="215">
        <v>257</v>
      </c>
      <c r="AB46" s="215" t="s">
        <v>99</v>
      </c>
      <c r="AC46" s="215" t="s">
        <v>99</v>
      </c>
      <c r="AD46" s="215" t="s">
        <v>40</v>
      </c>
      <c r="AE46" s="215" t="s">
        <v>99</v>
      </c>
      <c r="AF46" s="215" t="s">
        <v>99</v>
      </c>
    </row>
    <row r="47" ht="36" spans="1:32">
      <c r="A47" s="176"/>
      <c r="B47" s="215">
        <v>11</v>
      </c>
      <c r="C47" s="276" t="s">
        <v>708</v>
      </c>
      <c r="D47" s="275" t="s">
        <v>709</v>
      </c>
      <c r="E47" s="276" t="s">
        <v>666</v>
      </c>
      <c r="F47" s="276" t="s">
        <v>674</v>
      </c>
      <c r="G47" s="215">
        <v>175</v>
      </c>
      <c r="H47" s="276" t="s">
        <v>54</v>
      </c>
      <c r="I47" s="276"/>
      <c r="J47" s="212"/>
      <c r="K47" s="212"/>
      <c r="L47" s="276"/>
      <c r="M47" s="276"/>
      <c r="N47" s="286" t="s">
        <v>710</v>
      </c>
      <c r="O47" s="20"/>
      <c r="P47" s="20"/>
      <c r="Q47" s="20"/>
      <c r="R47" s="215">
        <v>30</v>
      </c>
      <c r="S47" s="20">
        <v>0</v>
      </c>
      <c r="T47" s="215">
        <v>20</v>
      </c>
      <c r="U47" s="20">
        <v>0</v>
      </c>
      <c r="V47" s="215">
        <v>30</v>
      </c>
      <c r="W47" s="215">
        <v>0</v>
      </c>
      <c r="X47" s="305" t="s">
        <v>40</v>
      </c>
      <c r="Y47" s="215">
        <v>175</v>
      </c>
      <c r="Z47" s="215">
        <v>80</v>
      </c>
      <c r="AA47" s="215">
        <v>255</v>
      </c>
      <c r="AB47" s="20"/>
      <c r="AC47" s="215" t="s">
        <v>99</v>
      </c>
      <c r="AD47" s="215" t="s">
        <v>40</v>
      </c>
      <c r="AE47" s="215" t="s">
        <v>99</v>
      </c>
      <c r="AF47" s="215"/>
    </row>
    <row r="48" ht="26" spans="1:32">
      <c r="A48" s="176"/>
      <c r="B48" s="215">
        <v>12</v>
      </c>
      <c r="C48" s="25" t="s">
        <v>711</v>
      </c>
      <c r="D48" s="275" t="s">
        <v>712</v>
      </c>
      <c r="E48" s="279" t="s">
        <v>663</v>
      </c>
      <c r="F48" s="25" t="s">
        <v>629</v>
      </c>
      <c r="G48" s="215" t="s">
        <v>713</v>
      </c>
      <c r="H48" s="25"/>
      <c r="I48" s="25"/>
      <c r="J48" s="211"/>
      <c r="K48" s="211"/>
      <c r="L48" s="211"/>
      <c r="M48" s="25"/>
      <c r="N48" s="293"/>
      <c r="O48" s="211"/>
      <c r="P48" s="211"/>
      <c r="Q48" s="211"/>
      <c r="R48" s="215">
        <v>30</v>
      </c>
      <c r="S48" s="25"/>
      <c r="T48" s="215">
        <v>10</v>
      </c>
      <c r="U48" s="25"/>
      <c r="V48" s="215">
        <v>30</v>
      </c>
      <c r="W48" s="25"/>
      <c r="X48" s="224" t="s">
        <v>40</v>
      </c>
      <c r="Y48" s="215">
        <v>182.8</v>
      </c>
      <c r="Z48" s="215">
        <v>70</v>
      </c>
      <c r="AA48" s="215">
        <v>252.8</v>
      </c>
      <c r="AB48" s="215" t="s">
        <v>99</v>
      </c>
      <c r="AC48" s="215" t="s">
        <v>99</v>
      </c>
      <c r="AD48" s="215" t="s">
        <v>40</v>
      </c>
      <c r="AE48" s="215" t="s">
        <v>99</v>
      </c>
      <c r="AF48" s="215" t="s">
        <v>99</v>
      </c>
    </row>
    <row r="49" ht="26" spans="1:32">
      <c r="A49" s="176"/>
      <c r="B49" s="215">
        <v>13</v>
      </c>
      <c r="C49" s="280" t="s">
        <v>714</v>
      </c>
      <c r="D49" s="275" t="s">
        <v>715</v>
      </c>
      <c r="E49" s="281" t="s">
        <v>663</v>
      </c>
      <c r="F49" s="280" t="s">
        <v>631</v>
      </c>
      <c r="G49" s="215">
        <f>90.33+90.2</f>
        <v>180.53</v>
      </c>
      <c r="H49" s="279"/>
      <c r="I49" s="279"/>
      <c r="J49" s="294"/>
      <c r="K49" s="294"/>
      <c r="L49" s="294"/>
      <c r="M49" s="279"/>
      <c r="N49" s="295"/>
      <c r="O49" s="296"/>
      <c r="P49" s="296"/>
      <c r="Q49" s="296"/>
      <c r="R49" s="215">
        <v>30</v>
      </c>
      <c r="S49" s="281">
        <v>0</v>
      </c>
      <c r="T49" s="215">
        <v>10</v>
      </c>
      <c r="U49" s="281">
        <v>0</v>
      </c>
      <c r="V49" s="215">
        <v>30</v>
      </c>
      <c r="W49" s="281">
        <v>2</v>
      </c>
      <c r="X49" s="307" t="s">
        <v>40</v>
      </c>
      <c r="Y49" s="215">
        <v>180.53</v>
      </c>
      <c r="Z49" s="215">
        <v>72</v>
      </c>
      <c r="AA49" s="215">
        <v>252.53</v>
      </c>
      <c r="AB49" s="25"/>
      <c r="AC49" s="215" t="s">
        <v>99</v>
      </c>
      <c r="AD49" s="215" t="s">
        <v>40</v>
      </c>
      <c r="AE49" s="215" t="s">
        <v>99</v>
      </c>
      <c r="AF49" s="215"/>
    </row>
    <row r="50" ht="36" spans="1:32">
      <c r="A50" s="176"/>
      <c r="B50" s="215">
        <v>14</v>
      </c>
      <c r="C50" s="20" t="s">
        <v>716</v>
      </c>
      <c r="D50" s="275" t="s">
        <v>717</v>
      </c>
      <c r="E50" s="259" t="s">
        <v>663</v>
      </c>
      <c r="F50" s="20" t="s">
        <v>674</v>
      </c>
      <c r="G50" s="215">
        <v>176.53</v>
      </c>
      <c r="H50" s="20" t="s">
        <v>67</v>
      </c>
      <c r="I50" s="20"/>
      <c r="J50" s="215"/>
      <c r="K50" s="215"/>
      <c r="L50" s="20"/>
      <c r="M50" s="20"/>
      <c r="N50" s="297"/>
      <c r="O50" s="20"/>
      <c r="P50" s="20"/>
      <c r="Q50" s="20"/>
      <c r="R50" s="215" t="s">
        <v>718</v>
      </c>
      <c r="S50" s="20"/>
      <c r="T50" s="215" t="s">
        <v>719</v>
      </c>
      <c r="U50" s="20"/>
      <c r="V50" s="215" t="s">
        <v>720</v>
      </c>
      <c r="W50" s="215"/>
      <c r="X50" s="307" t="s">
        <v>40</v>
      </c>
      <c r="Y50" s="215">
        <v>185</v>
      </c>
      <c r="Z50" s="215">
        <v>63.5</v>
      </c>
      <c r="AA50" s="215">
        <v>248.5</v>
      </c>
      <c r="AB50" s="309" t="s">
        <v>99</v>
      </c>
      <c r="AC50" s="309"/>
      <c r="AD50" s="215" t="s">
        <v>69</v>
      </c>
      <c r="AE50" s="309"/>
      <c r="AF50" s="215"/>
    </row>
    <row r="51" ht="26" spans="1:32">
      <c r="A51" s="176"/>
      <c r="B51" s="215">
        <v>15</v>
      </c>
      <c r="C51" s="282" t="s">
        <v>721</v>
      </c>
      <c r="D51" s="275">
        <v>22351092</v>
      </c>
      <c r="E51" s="283" t="s">
        <v>663</v>
      </c>
      <c r="F51" s="282" t="s">
        <v>631</v>
      </c>
      <c r="G51" s="215">
        <v>172.7</v>
      </c>
      <c r="H51" s="283"/>
      <c r="I51" s="283"/>
      <c r="J51" s="298"/>
      <c r="K51" s="298"/>
      <c r="L51" s="298"/>
      <c r="M51" s="283"/>
      <c r="N51" s="299"/>
      <c r="O51" s="298"/>
      <c r="P51" s="298"/>
      <c r="Q51" s="298"/>
      <c r="R51" s="25">
        <v>18.75</v>
      </c>
      <c r="S51" s="283">
        <v>5</v>
      </c>
      <c r="T51" s="25">
        <v>20</v>
      </c>
      <c r="U51" s="283"/>
      <c r="V51" s="25">
        <v>30</v>
      </c>
      <c r="W51" s="283">
        <v>2</v>
      </c>
      <c r="X51" s="307" t="s">
        <v>40</v>
      </c>
      <c r="Y51" s="215">
        <v>172.7</v>
      </c>
      <c r="Z51" s="215">
        <v>75.75</v>
      </c>
      <c r="AA51" s="215">
        <v>248.48</v>
      </c>
      <c r="AB51" s="310"/>
      <c r="AC51" s="311" t="s">
        <v>99</v>
      </c>
      <c r="AD51" s="215" t="s">
        <v>69</v>
      </c>
      <c r="AE51" s="312"/>
      <c r="AF51" s="215"/>
    </row>
    <row r="52" ht="26" spans="1:32">
      <c r="A52" s="176"/>
      <c r="B52" s="215">
        <v>16</v>
      </c>
      <c r="C52" s="178" t="s">
        <v>722</v>
      </c>
      <c r="D52" s="275">
        <v>22351011</v>
      </c>
      <c r="E52" s="25" t="s">
        <v>663</v>
      </c>
      <c r="F52" s="178" t="s">
        <v>629</v>
      </c>
      <c r="G52" s="215">
        <v>178.57</v>
      </c>
      <c r="H52" s="25"/>
      <c r="I52" s="25"/>
      <c r="J52" s="211"/>
      <c r="K52" s="211"/>
      <c r="L52" s="211"/>
      <c r="M52" s="25"/>
      <c r="N52" s="211"/>
      <c r="O52" s="25" t="s">
        <v>723</v>
      </c>
      <c r="P52" s="211"/>
      <c r="Q52" s="211"/>
      <c r="R52" s="25">
        <v>26.25</v>
      </c>
      <c r="S52" s="25">
        <v>0</v>
      </c>
      <c r="T52" s="25">
        <v>20</v>
      </c>
      <c r="U52" s="25">
        <v>0</v>
      </c>
      <c r="V52" s="25">
        <v>12</v>
      </c>
      <c r="W52" s="25" t="s">
        <v>724</v>
      </c>
      <c r="X52" s="307" t="s">
        <v>40</v>
      </c>
      <c r="Y52" s="215">
        <v>181.57</v>
      </c>
      <c r="Z52" s="215">
        <v>64.25</v>
      </c>
      <c r="AA52" s="215">
        <v>245.82</v>
      </c>
      <c r="AB52" s="215" t="s">
        <v>99</v>
      </c>
      <c r="AC52" s="20"/>
      <c r="AD52" s="215" t="s">
        <v>69</v>
      </c>
      <c r="AE52" s="20"/>
      <c r="AF52" s="20"/>
    </row>
    <row r="53" ht="26" spans="1:32">
      <c r="A53" s="176"/>
      <c r="B53" s="215">
        <v>17</v>
      </c>
      <c r="C53" s="25" t="s">
        <v>725</v>
      </c>
      <c r="D53" s="275" t="s">
        <v>726</v>
      </c>
      <c r="E53" s="25" t="s">
        <v>663</v>
      </c>
      <c r="F53" s="25" t="s">
        <v>629</v>
      </c>
      <c r="G53" s="215">
        <v>172.53</v>
      </c>
      <c r="H53" s="215"/>
      <c r="I53" s="288"/>
      <c r="J53" s="215"/>
      <c r="K53" s="215"/>
      <c r="L53" s="215"/>
      <c r="M53" s="215"/>
      <c r="N53" s="215"/>
      <c r="O53" s="215"/>
      <c r="P53" s="10"/>
      <c r="Q53" s="215"/>
      <c r="R53" s="215">
        <v>22.5</v>
      </c>
      <c r="S53" s="215"/>
      <c r="T53" s="215">
        <v>20</v>
      </c>
      <c r="U53" s="215"/>
      <c r="V53" s="215">
        <v>30</v>
      </c>
      <c r="W53" s="215" t="s">
        <v>727</v>
      </c>
      <c r="X53" s="224" t="s">
        <v>40</v>
      </c>
      <c r="Y53" s="215">
        <v>173</v>
      </c>
      <c r="Z53" s="215">
        <v>72.5</v>
      </c>
      <c r="AA53" s="215">
        <v>245.5</v>
      </c>
      <c r="AB53" s="10"/>
      <c r="AC53" s="215" t="s">
        <v>99</v>
      </c>
      <c r="AD53" s="215" t="s">
        <v>69</v>
      </c>
      <c r="AE53" s="20"/>
      <c r="AF53" s="20"/>
    </row>
    <row r="54" ht="60" spans="1:32">
      <c r="A54" s="176"/>
      <c r="B54" s="215">
        <v>18</v>
      </c>
      <c r="C54" s="25" t="s">
        <v>728</v>
      </c>
      <c r="D54" s="275" t="s">
        <v>729</v>
      </c>
      <c r="E54" s="25" t="s">
        <v>663</v>
      </c>
      <c r="F54" s="25" t="s">
        <v>629</v>
      </c>
      <c r="G54" s="215">
        <v>183.67</v>
      </c>
      <c r="H54" s="25"/>
      <c r="I54" s="25"/>
      <c r="J54" s="211"/>
      <c r="K54" s="211"/>
      <c r="L54" s="211"/>
      <c r="M54" s="25"/>
      <c r="N54" s="211"/>
      <c r="O54" s="25"/>
      <c r="P54" s="211"/>
      <c r="Q54" s="211"/>
      <c r="R54" s="215" t="s">
        <v>730</v>
      </c>
      <c r="S54" s="211"/>
      <c r="T54" s="215" t="s">
        <v>731</v>
      </c>
      <c r="U54" s="211"/>
      <c r="V54" s="215" t="s">
        <v>732</v>
      </c>
      <c r="W54" s="25" t="s">
        <v>733</v>
      </c>
      <c r="X54" s="307" t="s">
        <v>40</v>
      </c>
      <c r="Y54" s="215">
        <v>183.67</v>
      </c>
      <c r="Z54" s="215">
        <v>59.5</v>
      </c>
      <c r="AA54" s="215">
        <v>243.17</v>
      </c>
      <c r="AB54" s="215" t="s">
        <v>99</v>
      </c>
      <c r="AC54" s="20"/>
      <c r="AD54" s="215" t="s">
        <v>69</v>
      </c>
      <c r="AE54" s="20"/>
      <c r="AF54" s="20"/>
    </row>
    <row r="55" ht="26" spans="1:32">
      <c r="A55" s="176"/>
      <c r="B55" s="215">
        <v>19</v>
      </c>
      <c r="C55" s="25" t="s">
        <v>734</v>
      </c>
      <c r="D55" s="275" t="s">
        <v>735</v>
      </c>
      <c r="E55" s="25" t="s">
        <v>663</v>
      </c>
      <c r="F55" s="25" t="s">
        <v>629</v>
      </c>
      <c r="G55" s="215">
        <v>183</v>
      </c>
      <c r="H55" s="25"/>
      <c r="I55" s="25" t="s">
        <v>736</v>
      </c>
      <c r="J55" s="211"/>
      <c r="K55" s="211"/>
      <c r="L55" s="211"/>
      <c r="M55" s="25"/>
      <c r="N55" s="211"/>
      <c r="O55" s="211"/>
      <c r="P55" s="211"/>
      <c r="Q55" s="211"/>
      <c r="R55" s="25">
        <v>15</v>
      </c>
      <c r="S55" s="25">
        <v>0</v>
      </c>
      <c r="T55" s="25">
        <v>10</v>
      </c>
      <c r="U55" s="25"/>
      <c r="V55" s="25">
        <v>30</v>
      </c>
      <c r="W55" s="25">
        <v>0</v>
      </c>
      <c r="X55" s="307" t="s">
        <v>40</v>
      </c>
      <c r="Y55" s="215">
        <v>183.6</v>
      </c>
      <c r="Z55" s="215">
        <v>55</v>
      </c>
      <c r="AA55" s="215">
        <v>238.6</v>
      </c>
      <c r="AB55" s="215" t="s">
        <v>99</v>
      </c>
      <c r="AC55" s="20"/>
      <c r="AD55" s="215" t="s">
        <v>69</v>
      </c>
      <c r="AE55" s="20"/>
      <c r="AF55" s="20"/>
    </row>
    <row r="56" ht="24" spans="1:32">
      <c r="A56" s="176"/>
      <c r="B56" s="215">
        <v>20</v>
      </c>
      <c r="C56" s="20" t="s">
        <v>737</v>
      </c>
      <c r="D56" s="275" t="s">
        <v>738</v>
      </c>
      <c r="E56" s="20" t="s">
        <v>663</v>
      </c>
      <c r="F56" s="20" t="s">
        <v>629</v>
      </c>
      <c r="G56" s="215">
        <v>174</v>
      </c>
      <c r="H56" s="20" t="s">
        <v>67</v>
      </c>
      <c r="I56" s="20"/>
      <c r="J56" s="215"/>
      <c r="K56" s="215"/>
      <c r="L56" s="20"/>
      <c r="M56" s="20"/>
      <c r="N56" s="20"/>
      <c r="O56" s="20"/>
      <c r="P56" s="20"/>
      <c r="Q56" s="20"/>
      <c r="R56" s="215">
        <v>0</v>
      </c>
      <c r="S56" s="20">
        <v>0</v>
      </c>
      <c r="T56" s="215">
        <v>20</v>
      </c>
      <c r="U56" s="20">
        <v>0</v>
      </c>
      <c r="V56" s="215">
        <v>7.5</v>
      </c>
      <c r="W56" s="20">
        <v>0</v>
      </c>
      <c r="X56" s="224" t="s">
        <v>40</v>
      </c>
      <c r="Y56" s="215">
        <v>184</v>
      </c>
      <c r="Z56" s="215">
        <v>27.5</v>
      </c>
      <c r="AA56" s="215">
        <v>226.5</v>
      </c>
      <c r="AB56" s="215" t="s">
        <v>99</v>
      </c>
      <c r="AC56" s="25"/>
      <c r="AD56" s="215" t="s">
        <v>69</v>
      </c>
      <c r="AE56" s="20"/>
      <c r="AF56" s="20"/>
    </row>
    <row r="57" ht="26" spans="1:32">
      <c r="A57" s="176"/>
      <c r="B57" s="215">
        <v>21</v>
      </c>
      <c r="C57" s="25" t="s">
        <v>739</v>
      </c>
      <c r="D57" s="275" t="s">
        <v>740</v>
      </c>
      <c r="E57" s="25" t="s">
        <v>663</v>
      </c>
      <c r="F57" s="25" t="s">
        <v>631</v>
      </c>
      <c r="G57" s="215">
        <v>160</v>
      </c>
      <c r="H57" s="25"/>
      <c r="I57" s="25"/>
      <c r="J57" s="25" t="s">
        <v>741</v>
      </c>
      <c r="K57" s="211"/>
      <c r="L57" s="211"/>
      <c r="M57" s="25"/>
      <c r="N57" s="211"/>
      <c r="O57" s="211"/>
      <c r="P57" s="211"/>
      <c r="Q57" s="211"/>
      <c r="R57" s="25">
        <v>22.5</v>
      </c>
      <c r="S57" s="25"/>
      <c r="T57" s="25"/>
      <c r="U57" s="25"/>
      <c r="V57" s="25">
        <v>30</v>
      </c>
      <c r="W57" s="25"/>
      <c r="X57" s="307" t="s">
        <v>40</v>
      </c>
      <c r="Y57" s="215">
        <v>166</v>
      </c>
      <c r="Z57" s="215">
        <v>52.5</v>
      </c>
      <c r="AA57" s="215">
        <v>218.5</v>
      </c>
      <c r="AB57" s="25"/>
      <c r="AC57" s="20"/>
      <c r="AD57" s="215" t="s">
        <v>69</v>
      </c>
      <c r="AE57" s="20"/>
      <c r="AF57" s="20"/>
    </row>
    <row r="58" ht="24" spans="1:32">
      <c r="A58" s="176"/>
      <c r="B58" s="215">
        <v>22</v>
      </c>
      <c r="C58" s="276" t="s">
        <v>742</v>
      </c>
      <c r="D58" s="275" t="s">
        <v>743</v>
      </c>
      <c r="E58" s="276" t="s">
        <v>666</v>
      </c>
      <c r="F58" s="276" t="s">
        <v>631</v>
      </c>
      <c r="G58" s="215">
        <v>177.33</v>
      </c>
      <c r="H58" s="276"/>
      <c r="I58" s="276"/>
      <c r="J58" s="212"/>
      <c r="K58" s="212"/>
      <c r="L58" s="276"/>
      <c r="M58" s="276"/>
      <c r="N58" s="286"/>
      <c r="O58" s="20"/>
      <c r="P58" s="20"/>
      <c r="Q58" s="20"/>
      <c r="R58" s="215">
        <v>30</v>
      </c>
      <c r="S58" s="30"/>
      <c r="T58" s="215">
        <v>10</v>
      </c>
      <c r="U58" s="20"/>
      <c r="V58" s="215"/>
      <c r="W58" s="215"/>
      <c r="X58" s="307" t="s">
        <v>40</v>
      </c>
      <c r="Y58" s="215">
        <v>177.33</v>
      </c>
      <c r="Z58" s="215">
        <v>40</v>
      </c>
      <c r="AA58" s="215">
        <v>217.33</v>
      </c>
      <c r="AB58" s="20"/>
      <c r="AC58" s="20"/>
      <c r="AD58" s="215" t="s">
        <v>69</v>
      </c>
      <c r="AE58" s="20"/>
      <c r="AF58" s="20"/>
    </row>
    <row r="59" ht="72" spans="1:32">
      <c r="A59" s="176"/>
      <c r="B59" s="215">
        <v>23</v>
      </c>
      <c r="C59" s="276" t="s">
        <v>744</v>
      </c>
      <c r="D59" s="275" t="s">
        <v>745</v>
      </c>
      <c r="E59" s="276" t="s">
        <v>746</v>
      </c>
      <c r="F59" s="276" t="s">
        <v>629</v>
      </c>
      <c r="G59" s="215">
        <v>183.8</v>
      </c>
      <c r="H59" s="276" t="s">
        <v>54</v>
      </c>
      <c r="I59" s="276"/>
      <c r="J59" s="212"/>
      <c r="K59" s="212"/>
      <c r="L59" s="276"/>
      <c r="M59" s="276"/>
      <c r="N59" s="286"/>
      <c r="O59" s="20"/>
      <c r="P59" s="20"/>
      <c r="Q59" s="20"/>
      <c r="R59" s="215">
        <v>15</v>
      </c>
      <c r="S59" s="20"/>
      <c r="T59" s="215"/>
      <c r="U59" s="20"/>
      <c r="V59" s="215"/>
      <c r="W59" s="215" t="s">
        <v>747</v>
      </c>
      <c r="X59" s="307" t="s">
        <v>40</v>
      </c>
      <c r="Y59" s="215">
        <v>183.8</v>
      </c>
      <c r="Z59" s="215">
        <v>21</v>
      </c>
      <c r="AA59" s="215">
        <v>204.8</v>
      </c>
      <c r="AB59" s="215" t="s">
        <v>99</v>
      </c>
      <c r="AC59" s="20"/>
      <c r="AD59" s="215" t="s">
        <v>69</v>
      </c>
      <c r="AE59" s="20"/>
      <c r="AF59" s="20"/>
    </row>
    <row r="60" ht="26" spans="1:32">
      <c r="A60" s="176"/>
      <c r="B60" s="215">
        <v>24</v>
      </c>
      <c r="C60" s="279" t="s">
        <v>748</v>
      </c>
      <c r="D60" s="275" t="s">
        <v>749</v>
      </c>
      <c r="E60" s="279" t="s">
        <v>663</v>
      </c>
      <c r="F60" s="279" t="s">
        <v>629</v>
      </c>
      <c r="G60" s="215">
        <v>169.5333</v>
      </c>
      <c r="H60" s="276"/>
      <c r="I60" s="276"/>
      <c r="J60" s="212"/>
      <c r="K60" s="212"/>
      <c r="L60" s="276"/>
      <c r="M60" s="276"/>
      <c r="N60" s="286"/>
      <c r="O60" s="20"/>
      <c r="P60" s="20"/>
      <c r="Q60" s="20"/>
      <c r="R60" s="215">
        <v>3.75</v>
      </c>
      <c r="S60" s="20"/>
      <c r="T60" s="215">
        <v>10</v>
      </c>
      <c r="U60" s="20"/>
      <c r="V60" s="215">
        <v>15</v>
      </c>
      <c r="W60" s="30"/>
      <c r="X60" s="224" t="s">
        <v>40</v>
      </c>
      <c r="Y60" s="215">
        <v>169.5333</v>
      </c>
      <c r="Z60" s="215">
        <v>28.75</v>
      </c>
      <c r="AA60" s="215">
        <v>198.283</v>
      </c>
      <c r="AB60" s="313"/>
      <c r="AC60" s="313"/>
      <c r="AD60" s="215" t="s">
        <v>69</v>
      </c>
      <c r="AE60" s="313"/>
      <c r="AF60" s="313"/>
    </row>
    <row r="61" ht="24" spans="1:32">
      <c r="A61" s="176"/>
      <c r="B61" s="215">
        <v>25</v>
      </c>
      <c r="C61" s="25" t="s">
        <v>750</v>
      </c>
      <c r="D61" s="275" t="s">
        <v>751</v>
      </c>
      <c r="E61" s="20" t="s">
        <v>666</v>
      </c>
      <c r="F61" s="25" t="s">
        <v>674</v>
      </c>
      <c r="G61" s="215">
        <v>174.4</v>
      </c>
      <c r="H61" s="20"/>
      <c r="I61" s="20"/>
      <c r="J61" s="215"/>
      <c r="K61" s="215"/>
      <c r="L61" s="20"/>
      <c r="M61" s="20"/>
      <c r="N61" s="20"/>
      <c r="O61" s="20"/>
      <c r="P61" s="20"/>
      <c r="Q61" s="20"/>
      <c r="R61" s="215"/>
      <c r="S61" s="30"/>
      <c r="T61" s="215">
        <v>10</v>
      </c>
      <c r="U61" s="30"/>
      <c r="V61" s="215">
        <v>7.5</v>
      </c>
      <c r="W61" s="215"/>
      <c r="X61" s="307" t="s">
        <v>40</v>
      </c>
      <c r="Y61" s="215">
        <v>174.4</v>
      </c>
      <c r="Z61" s="215">
        <v>17.5</v>
      </c>
      <c r="AA61" s="215">
        <v>191.9</v>
      </c>
      <c r="AB61" s="313"/>
      <c r="AC61" s="313"/>
      <c r="AD61" s="215" t="s">
        <v>69</v>
      </c>
      <c r="AE61" s="313"/>
      <c r="AF61" s="313"/>
    </row>
    <row r="62" ht="24" spans="1:32">
      <c r="A62" s="176"/>
      <c r="B62" s="215">
        <v>26</v>
      </c>
      <c r="C62" s="20" t="s">
        <v>752</v>
      </c>
      <c r="D62" s="275" t="s">
        <v>753</v>
      </c>
      <c r="E62" s="20" t="s">
        <v>666</v>
      </c>
      <c r="F62" s="20" t="s">
        <v>631</v>
      </c>
      <c r="G62" s="215">
        <v>173.47</v>
      </c>
      <c r="H62" s="20" t="s">
        <v>54</v>
      </c>
      <c r="I62" s="20"/>
      <c r="J62" s="215"/>
      <c r="K62" s="215"/>
      <c r="L62" s="20"/>
      <c r="M62" s="20"/>
      <c r="N62" s="20"/>
      <c r="O62" s="20"/>
      <c r="P62" s="20"/>
      <c r="Q62" s="20"/>
      <c r="R62" s="215"/>
      <c r="S62" s="20"/>
      <c r="T62" s="215"/>
      <c r="U62" s="20"/>
      <c r="V62" s="215">
        <v>15</v>
      </c>
      <c r="W62" s="215"/>
      <c r="X62" s="307" t="s">
        <v>40</v>
      </c>
      <c r="Y62" s="215">
        <v>173.47</v>
      </c>
      <c r="Z62" s="215">
        <v>15</v>
      </c>
      <c r="AA62" s="215">
        <v>188.47</v>
      </c>
      <c r="AB62" s="313"/>
      <c r="AC62" s="313"/>
      <c r="AD62" s="215" t="s">
        <v>69</v>
      </c>
      <c r="AE62" s="313"/>
      <c r="AF62" s="313"/>
    </row>
    <row r="63" ht="24" spans="1:32">
      <c r="A63" s="176"/>
      <c r="B63" s="215">
        <v>27</v>
      </c>
      <c r="C63" s="284" t="s">
        <v>754</v>
      </c>
      <c r="D63" s="275" t="s">
        <v>755</v>
      </c>
      <c r="E63" s="284" t="s">
        <v>663</v>
      </c>
      <c r="F63" s="284" t="s">
        <v>629</v>
      </c>
      <c r="G63" s="215">
        <v>164</v>
      </c>
      <c r="H63" s="284" t="s">
        <v>54</v>
      </c>
      <c r="I63" s="284"/>
      <c r="J63" s="300"/>
      <c r="K63" s="300" t="s">
        <v>38</v>
      </c>
      <c r="L63" s="284"/>
      <c r="M63" s="284"/>
      <c r="N63" s="284"/>
      <c r="O63" s="284"/>
      <c r="P63" s="284"/>
      <c r="Q63" s="284"/>
      <c r="R63" s="215">
        <v>0</v>
      </c>
      <c r="S63" s="284">
        <v>0</v>
      </c>
      <c r="T63" s="215">
        <v>10</v>
      </c>
      <c r="U63" s="284"/>
      <c r="V63" s="215">
        <v>0</v>
      </c>
      <c r="W63" s="284">
        <v>0</v>
      </c>
      <c r="X63" s="224" t="s">
        <v>40</v>
      </c>
      <c r="Y63" s="215">
        <v>174</v>
      </c>
      <c r="Z63" s="215">
        <v>10</v>
      </c>
      <c r="AA63" s="215">
        <v>184</v>
      </c>
      <c r="AB63" s="313"/>
      <c r="AC63" s="313"/>
      <c r="AD63" s="215" t="s">
        <v>69</v>
      </c>
      <c r="AE63" s="313"/>
      <c r="AF63" s="313"/>
    </row>
    <row r="64" ht="26" spans="1:32">
      <c r="A64" s="176"/>
      <c r="B64" s="215">
        <v>28</v>
      </c>
      <c r="C64" s="279" t="s">
        <v>756</v>
      </c>
      <c r="D64" s="275" t="s">
        <v>757</v>
      </c>
      <c r="E64" s="281" t="s">
        <v>663</v>
      </c>
      <c r="F64" s="279" t="s">
        <v>629</v>
      </c>
      <c r="G64" s="215">
        <f>89.67+83.67</f>
        <v>173.34</v>
      </c>
      <c r="H64" s="279" t="s">
        <v>758</v>
      </c>
      <c r="I64" s="279"/>
      <c r="J64" s="294"/>
      <c r="K64" s="294"/>
      <c r="L64" s="294"/>
      <c r="M64" s="279"/>
      <c r="N64" s="295"/>
      <c r="O64" s="296"/>
      <c r="P64" s="296"/>
      <c r="Q64" s="296"/>
      <c r="R64" s="308">
        <v>0</v>
      </c>
      <c r="S64" s="281">
        <v>0</v>
      </c>
      <c r="T64" s="308">
        <v>10</v>
      </c>
      <c r="U64" s="281"/>
      <c r="V64" s="308">
        <v>0</v>
      </c>
      <c r="W64" s="281">
        <v>0</v>
      </c>
      <c r="X64" s="307" t="s">
        <v>40</v>
      </c>
      <c r="Y64" s="215">
        <v>174</v>
      </c>
      <c r="Z64" s="215">
        <v>10</v>
      </c>
      <c r="AA64" s="215">
        <v>184</v>
      </c>
      <c r="AB64" s="313"/>
      <c r="AC64" s="313"/>
      <c r="AD64" s="215" t="s">
        <v>69</v>
      </c>
      <c r="AE64" s="313"/>
      <c r="AF64" s="313"/>
    </row>
    <row r="65" ht="24" spans="1:32">
      <c r="A65" s="176"/>
      <c r="B65" s="215">
        <v>29</v>
      </c>
      <c r="C65" s="20" t="s">
        <v>759</v>
      </c>
      <c r="D65" s="275" t="s">
        <v>760</v>
      </c>
      <c r="E65" s="259" t="s">
        <v>666</v>
      </c>
      <c r="F65" s="20" t="s">
        <v>629</v>
      </c>
      <c r="G65" s="215">
        <v>155.46</v>
      </c>
      <c r="H65" s="20" t="s">
        <v>54</v>
      </c>
      <c r="I65" s="20"/>
      <c r="J65" s="215"/>
      <c r="K65" s="215"/>
      <c r="L65" s="20"/>
      <c r="M65" s="20"/>
      <c r="N65" s="297"/>
      <c r="O65" s="20"/>
      <c r="P65" s="20"/>
      <c r="Q65" s="20"/>
      <c r="R65" s="215">
        <v>26.25</v>
      </c>
      <c r="S65" s="30"/>
      <c r="T65" s="215"/>
      <c r="U65" s="20"/>
      <c r="V65" s="215"/>
      <c r="W65" s="215"/>
      <c r="X65" s="307" t="s">
        <v>40</v>
      </c>
      <c r="Y65" s="215">
        <v>155.46</v>
      </c>
      <c r="Z65" s="215">
        <v>26.25</v>
      </c>
      <c r="AA65" s="215">
        <v>181.71</v>
      </c>
      <c r="AB65" s="313"/>
      <c r="AC65" s="313"/>
      <c r="AD65" s="215" t="s">
        <v>69</v>
      </c>
      <c r="AE65" s="313"/>
      <c r="AF65" s="313"/>
    </row>
    <row r="66" ht="26" spans="1:32">
      <c r="A66" s="176"/>
      <c r="B66" s="215">
        <v>30</v>
      </c>
      <c r="C66" s="282" t="s">
        <v>761</v>
      </c>
      <c r="D66" s="275" t="s">
        <v>762</v>
      </c>
      <c r="E66" s="281" t="s">
        <v>663</v>
      </c>
      <c r="F66" s="282" t="s">
        <v>631</v>
      </c>
      <c r="G66" s="215">
        <f>89.2+87.93</f>
        <v>177.13</v>
      </c>
      <c r="H66" s="283"/>
      <c r="I66" s="283"/>
      <c r="J66" s="298"/>
      <c r="K66" s="298"/>
      <c r="L66" s="298"/>
      <c r="M66" s="283"/>
      <c r="N66" s="341"/>
      <c r="O66" s="298"/>
      <c r="P66" s="298"/>
      <c r="Q66" s="298"/>
      <c r="R66" s="351">
        <v>0</v>
      </c>
      <c r="S66" s="283">
        <v>0</v>
      </c>
      <c r="T66" s="351">
        <v>0</v>
      </c>
      <c r="U66" s="283">
        <v>0</v>
      </c>
      <c r="V66" s="351">
        <v>0</v>
      </c>
      <c r="W66" s="283">
        <v>0</v>
      </c>
      <c r="X66" s="307" t="s">
        <v>40</v>
      </c>
      <c r="Y66" s="215">
        <v>177</v>
      </c>
      <c r="Z66" s="215">
        <v>0</v>
      </c>
      <c r="AA66" s="215">
        <v>177</v>
      </c>
      <c r="AB66" s="313"/>
      <c r="AC66" s="313"/>
      <c r="AD66" s="215" t="s">
        <v>69</v>
      </c>
      <c r="AE66" s="313"/>
      <c r="AF66" s="313"/>
    </row>
    <row r="67" ht="26" spans="1:32">
      <c r="A67" s="176"/>
      <c r="B67" s="215">
        <v>31</v>
      </c>
      <c r="C67" s="283" t="s">
        <v>763</v>
      </c>
      <c r="D67" s="275" t="s">
        <v>740</v>
      </c>
      <c r="E67" s="281" t="s">
        <v>663</v>
      </c>
      <c r="F67" s="283" t="s">
        <v>631</v>
      </c>
      <c r="G67" s="215">
        <v>160</v>
      </c>
      <c r="H67" s="283"/>
      <c r="I67" s="283"/>
      <c r="J67" s="283"/>
      <c r="K67" s="298"/>
      <c r="L67" s="298"/>
      <c r="M67" s="283"/>
      <c r="N67" s="341"/>
      <c r="O67" s="298"/>
      <c r="P67" s="298"/>
      <c r="Q67" s="298"/>
      <c r="R67" s="283"/>
      <c r="S67" s="283"/>
      <c r="T67" s="283"/>
      <c r="U67" s="283"/>
      <c r="V67" s="283"/>
      <c r="W67" s="283"/>
      <c r="X67" s="307" t="s">
        <v>40</v>
      </c>
      <c r="Y67" s="215">
        <v>177</v>
      </c>
      <c r="Z67" s="215"/>
      <c r="AA67" s="215">
        <v>177</v>
      </c>
      <c r="AB67" s="313"/>
      <c r="AC67" s="313"/>
      <c r="AD67" s="215" t="s">
        <v>69</v>
      </c>
      <c r="AE67" s="313"/>
      <c r="AF67" s="313"/>
    </row>
    <row r="68" ht="26" spans="1:32">
      <c r="A68" s="176"/>
      <c r="B68" s="215">
        <v>32</v>
      </c>
      <c r="C68" s="283" t="s">
        <v>764</v>
      </c>
      <c r="D68" s="275" t="s">
        <v>765</v>
      </c>
      <c r="E68" s="281" t="s">
        <v>663</v>
      </c>
      <c r="F68" s="281" t="s">
        <v>631</v>
      </c>
      <c r="G68" s="215">
        <v>176</v>
      </c>
      <c r="H68" s="283"/>
      <c r="I68" s="283"/>
      <c r="J68" s="283"/>
      <c r="K68" s="283"/>
      <c r="L68" s="283"/>
      <c r="M68" s="283"/>
      <c r="N68" s="310"/>
      <c r="O68" s="283"/>
      <c r="P68" s="283"/>
      <c r="Q68" s="283"/>
      <c r="R68" s="351">
        <v>0</v>
      </c>
      <c r="S68" s="352">
        <v>0</v>
      </c>
      <c r="T68" s="351">
        <v>0</v>
      </c>
      <c r="U68" s="352">
        <v>0</v>
      </c>
      <c r="V68" s="351">
        <v>0</v>
      </c>
      <c r="W68" s="352">
        <v>0</v>
      </c>
      <c r="X68" s="307" t="s">
        <v>40</v>
      </c>
      <c r="Y68" s="215">
        <v>176</v>
      </c>
      <c r="Z68" s="215">
        <v>0</v>
      </c>
      <c r="AA68" s="215">
        <v>176</v>
      </c>
      <c r="AB68" s="313"/>
      <c r="AC68" s="313"/>
      <c r="AD68" s="215" t="s">
        <v>69</v>
      </c>
      <c r="AE68" s="313"/>
      <c r="AF68" s="313"/>
    </row>
    <row r="69" ht="26" spans="1:32">
      <c r="A69" s="177"/>
      <c r="B69" s="215">
        <v>33</v>
      </c>
      <c r="C69" s="282" t="s">
        <v>766</v>
      </c>
      <c r="D69" s="275" t="s">
        <v>767</v>
      </c>
      <c r="E69" s="281" t="s">
        <v>663</v>
      </c>
      <c r="F69" s="314" t="s">
        <v>631</v>
      </c>
      <c r="G69" s="215">
        <v>161.7</v>
      </c>
      <c r="H69" s="283"/>
      <c r="I69" s="283"/>
      <c r="J69" s="298"/>
      <c r="K69" s="298"/>
      <c r="L69" s="298"/>
      <c r="M69" s="283"/>
      <c r="N69" s="299"/>
      <c r="O69" s="298"/>
      <c r="P69" s="298"/>
      <c r="Q69" s="298"/>
      <c r="R69" s="283">
        <v>0</v>
      </c>
      <c r="S69" s="283">
        <v>0</v>
      </c>
      <c r="T69" s="283">
        <v>0</v>
      </c>
      <c r="U69" s="283">
        <v>0</v>
      </c>
      <c r="V69" s="283">
        <v>0</v>
      </c>
      <c r="W69" s="283">
        <v>0</v>
      </c>
      <c r="X69" s="307" t="s">
        <v>40</v>
      </c>
      <c r="Y69" s="215">
        <v>161.7</v>
      </c>
      <c r="Z69" s="215">
        <v>0</v>
      </c>
      <c r="AA69" s="215">
        <v>161.7</v>
      </c>
      <c r="AB69" s="313"/>
      <c r="AC69" s="313"/>
      <c r="AD69" s="215" t="s">
        <v>69</v>
      </c>
      <c r="AE69" s="313"/>
      <c r="AF69" s="313"/>
    </row>
    <row r="70" ht="65" spans="1:32">
      <c r="A70" s="274" t="s">
        <v>768</v>
      </c>
      <c r="B70" s="315">
        <v>1</v>
      </c>
      <c r="C70" s="316" t="s">
        <v>769</v>
      </c>
      <c r="D70" s="317">
        <v>22351262</v>
      </c>
      <c r="E70" s="318" t="s">
        <v>768</v>
      </c>
      <c r="F70" s="319" t="s">
        <v>770</v>
      </c>
      <c r="G70" s="320">
        <v>186.933333</v>
      </c>
      <c r="H70" s="313" t="s">
        <v>771</v>
      </c>
      <c r="I70" s="313"/>
      <c r="J70" s="313" t="s">
        <v>68</v>
      </c>
      <c r="K70" s="313"/>
      <c r="L70" s="313"/>
      <c r="M70" s="313"/>
      <c r="N70" s="313"/>
      <c r="O70" s="313"/>
      <c r="P70" s="313">
        <v>10</v>
      </c>
      <c r="Q70" s="313"/>
      <c r="R70" s="353">
        <v>30</v>
      </c>
      <c r="S70" s="313"/>
      <c r="T70" s="345">
        <v>20</v>
      </c>
      <c r="U70" s="313"/>
      <c r="V70" s="353">
        <v>29.3</v>
      </c>
      <c r="W70" s="354" t="s">
        <v>772</v>
      </c>
      <c r="X70" s="313" t="s">
        <v>40</v>
      </c>
      <c r="Y70" s="320">
        <v>225.933333</v>
      </c>
      <c r="Z70" s="368">
        <v>82.3</v>
      </c>
      <c r="AA70" s="321">
        <f t="shared" ref="AA70:AA99" si="0">SUM(Y70,Z70)</f>
        <v>308.233333</v>
      </c>
      <c r="AB70" s="313" t="s">
        <v>99</v>
      </c>
      <c r="AC70" s="313" t="s">
        <v>99</v>
      </c>
      <c r="AD70" s="313" t="s">
        <v>40</v>
      </c>
      <c r="AE70" s="319" t="s">
        <v>99</v>
      </c>
      <c r="AF70" s="319" t="s">
        <v>99</v>
      </c>
    </row>
    <row r="71" spans="1:32">
      <c r="A71" s="176"/>
      <c r="B71" s="315">
        <v>2</v>
      </c>
      <c r="C71" s="316" t="s">
        <v>773</v>
      </c>
      <c r="D71" s="317">
        <v>22351325</v>
      </c>
      <c r="E71" s="318" t="s">
        <v>768</v>
      </c>
      <c r="F71" s="319" t="s">
        <v>770</v>
      </c>
      <c r="G71" s="321">
        <v>182.8</v>
      </c>
      <c r="H71" s="313" t="s">
        <v>774</v>
      </c>
      <c r="I71" s="313" t="s">
        <v>689</v>
      </c>
      <c r="J71" s="313" t="s">
        <v>774</v>
      </c>
      <c r="K71" s="313"/>
      <c r="L71" s="313"/>
      <c r="M71" s="313" t="s">
        <v>49</v>
      </c>
      <c r="N71" s="313"/>
      <c r="O71" s="313"/>
      <c r="P71" s="313">
        <v>12</v>
      </c>
      <c r="Q71" s="313"/>
      <c r="R71" s="353">
        <v>30</v>
      </c>
      <c r="S71" s="313"/>
      <c r="T71" s="345">
        <v>20</v>
      </c>
      <c r="U71" s="313"/>
      <c r="V71" s="353">
        <v>30</v>
      </c>
      <c r="W71" s="313" t="s">
        <v>775</v>
      </c>
      <c r="X71" s="313" t="s">
        <v>40</v>
      </c>
      <c r="Y71" s="321">
        <v>201.4</v>
      </c>
      <c r="Z71" s="368">
        <v>83</v>
      </c>
      <c r="AA71" s="321">
        <f t="shared" si="0"/>
        <v>284.4</v>
      </c>
      <c r="AB71" s="313" t="s">
        <v>99</v>
      </c>
      <c r="AC71" s="313" t="s">
        <v>99</v>
      </c>
      <c r="AD71" s="313" t="s">
        <v>40</v>
      </c>
      <c r="AE71" s="319" t="s">
        <v>99</v>
      </c>
      <c r="AF71" s="319" t="s">
        <v>99</v>
      </c>
    </row>
    <row r="72" spans="1:32">
      <c r="A72" s="176"/>
      <c r="B72" s="315">
        <v>3</v>
      </c>
      <c r="C72" s="316" t="s">
        <v>776</v>
      </c>
      <c r="D72" s="317">
        <v>22351221</v>
      </c>
      <c r="E72" s="318" t="s">
        <v>768</v>
      </c>
      <c r="F72" s="313" t="s">
        <v>674</v>
      </c>
      <c r="G72" s="321">
        <v>186.923</v>
      </c>
      <c r="H72" s="313"/>
      <c r="I72" s="313"/>
      <c r="J72" s="313"/>
      <c r="K72" s="313"/>
      <c r="L72" s="313"/>
      <c r="M72" s="313"/>
      <c r="N72" s="313"/>
      <c r="O72" s="313"/>
      <c r="P72" s="313"/>
      <c r="Q72" s="313"/>
      <c r="R72" s="353">
        <v>30</v>
      </c>
      <c r="S72" s="313"/>
      <c r="T72" s="345">
        <v>20</v>
      </c>
      <c r="U72" s="313"/>
      <c r="V72" s="353">
        <v>30</v>
      </c>
      <c r="W72" s="330" t="s">
        <v>777</v>
      </c>
      <c r="X72" s="313" t="s">
        <v>40</v>
      </c>
      <c r="Y72" s="321">
        <v>186.923</v>
      </c>
      <c r="Z72" s="368">
        <v>86</v>
      </c>
      <c r="AA72" s="321">
        <f t="shared" si="0"/>
        <v>272.923</v>
      </c>
      <c r="AB72" s="313" t="s">
        <v>99</v>
      </c>
      <c r="AC72" s="313" t="s">
        <v>99</v>
      </c>
      <c r="AD72" s="313" t="s">
        <v>40</v>
      </c>
      <c r="AE72" s="319" t="s">
        <v>99</v>
      </c>
      <c r="AF72" s="319" t="s">
        <v>99</v>
      </c>
    </row>
    <row r="73" spans="1:32">
      <c r="A73" s="176"/>
      <c r="B73" s="322">
        <v>4</v>
      </c>
      <c r="C73" s="316" t="s">
        <v>778</v>
      </c>
      <c r="D73" s="323">
        <v>22351060</v>
      </c>
      <c r="E73" s="324" t="s">
        <v>768</v>
      </c>
      <c r="F73" s="313" t="s">
        <v>674</v>
      </c>
      <c r="G73" s="325">
        <v>182.133</v>
      </c>
      <c r="H73" s="326" t="s">
        <v>62</v>
      </c>
      <c r="I73" s="342"/>
      <c r="J73" s="326"/>
      <c r="K73" s="326"/>
      <c r="L73" s="326"/>
      <c r="M73" s="326"/>
      <c r="N73" s="326"/>
      <c r="O73" s="326"/>
      <c r="P73" s="343">
        <v>1.5</v>
      </c>
      <c r="Q73" s="326"/>
      <c r="R73" s="343">
        <v>30</v>
      </c>
      <c r="S73" s="326"/>
      <c r="T73" s="355">
        <v>20</v>
      </c>
      <c r="U73" s="326"/>
      <c r="V73" s="343">
        <v>30</v>
      </c>
      <c r="W73" s="326"/>
      <c r="X73" s="313" t="s">
        <v>40</v>
      </c>
      <c r="Y73" s="325">
        <v>191.633</v>
      </c>
      <c r="Z73" s="369">
        <v>80</v>
      </c>
      <c r="AA73" s="321">
        <f t="shared" si="0"/>
        <v>271.633</v>
      </c>
      <c r="AB73" s="313" t="s">
        <v>99</v>
      </c>
      <c r="AC73" s="313" t="s">
        <v>99</v>
      </c>
      <c r="AD73" s="313" t="s">
        <v>40</v>
      </c>
      <c r="AE73" s="319" t="s">
        <v>99</v>
      </c>
      <c r="AF73" s="319" t="s">
        <v>99</v>
      </c>
    </row>
    <row r="74" spans="1:32">
      <c r="A74" s="176"/>
      <c r="B74" s="315">
        <v>5</v>
      </c>
      <c r="C74" s="316" t="s">
        <v>779</v>
      </c>
      <c r="D74" s="317">
        <v>22351135</v>
      </c>
      <c r="E74" s="318" t="s">
        <v>768</v>
      </c>
      <c r="F74" s="319" t="s">
        <v>770</v>
      </c>
      <c r="G74" s="321">
        <v>184.455</v>
      </c>
      <c r="H74" s="313"/>
      <c r="I74" s="313"/>
      <c r="J74" s="313"/>
      <c r="K74" s="313"/>
      <c r="L74" s="313"/>
      <c r="M74" s="313"/>
      <c r="N74" s="313"/>
      <c r="O74" s="313"/>
      <c r="P74" s="313"/>
      <c r="Q74" s="313"/>
      <c r="R74" s="353" t="s">
        <v>780</v>
      </c>
      <c r="S74" s="313"/>
      <c r="T74" s="345" t="s">
        <v>781</v>
      </c>
      <c r="U74" s="313"/>
      <c r="V74" s="353" t="s">
        <v>782</v>
      </c>
      <c r="W74" s="313" t="s">
        <v>783</v>
      </c>
      <c r="X74" s="313" t="s">
        <v>40</v>
      </c>
      <c r="Y74" s="321">
        <v>184.455</v>
      </c>
      <c r="Z74" s="368">
        <v>83</v>
      </c>
      <c r="AA74" s="321">
        <f t="shared" si="0"/>
        <v>267.455</v>
      </c>
      <c r="AB74" s="313" t="s">
        <v>99</v>
      </c>
      <c r="AC74" s="313" t="s">
        <v>99</v>
      </c>
      <c r="AD74" s="313" t="s">
        <v>40</v>
      </c>
      <c r="AE74" s="319" t="s">
        <v>99</v>
      </c>
      <c r="AF74" s="319" t="s">
        <v>99</v>
      </c>
    </row>
    <row r="75" spans="1:32">
      <c r="A75" s="176"/>
      <c r="B75" s="315">
        <v>6</v>
      </c>
      <c r="C75" s="316" t="s">
        <v>784</v>
      </c>
      <c r="D75" s="317">
        <v>22351127</v>
      </c>
      <c r="E75" s="318" t="s">
        <v>768</v>
      </c>
      <c r="F75" s="319" t="s">
        <v>770</v>
      </c>
      <c r="G75" s="321">
        <v>182.47</v>
      </c>
      <c r="H75" s="313" t="s">
        <v>785</v>
      </c>
      <c r="I75" s="330"/>
      <c r="J75" s="313"/>
      <c r="K75" s="344"/>
      <c r="L75" s="313"/>
      <c r="M75" s="313" t="s">
        <v>62</v>
      </c>
      <c r="N75" s="313"/>
      <c r="O75" s="313"/>
      <c r="P75" s="345">
        <v>0.5</v>
      </c>
      <c r="Q75" s="313"/>
      <c r="R75" s="353">
        <v>30</v>
      </c>
      <c r="S75" s="313"/>
      <c r="T75" s="345">
        <v>20</v>
      </c>
      <c r="U75" s="313"/>
      <c r="V75" s="353">
        <v>30</v>
      </c>
      <c r="W75" s="313"/>
      <c r="X75" s="313" t="s">
        <v>40</v>
      </c>
      <c r="Y75" s="330">
        <v>186.17</v>
      </c>
      <c r="Z75" s="368">
        <v>80</v>
      </c>
      <c r="AA75" s="330">
        <f t="shared" si="0"/>
        <v>266.17</v>
      </c>
      <c r="AB75" s="313" t="s">
        <v>99</v>
      </c>
      <c r="AC75" s="313" t="s">
        <v>99</v>
      </c>
      <c r="AD75" s="313" t="s">
        <v>40</v>
      </c>
      <c r="AE75" s="319" t="s">
        <v>99</v>
      </c>
      <c r="AF75" s="319" t="s">
        <v>99</v>
      </c>
    </row>
    <row r="76" ht="78" spans="1:32">
      <c r="A76" s="176"/>
      <c r="B76" s="315">
        <v>7</v>
      </c>
      <c r="C76" s="316" t="s">
        <v>786</v>
      </c>
      <c r="D76" s="317">
        <v>22351329</v>
      </c>
      <c r="E76" s="318" t="s">
        <v>768</v>
      </c>
      <c r="F76" s="319" t="s">
        <v>770</v>
      </c>
      <c r="G76" s="321">
        <v>179.667</v>
      </c>
      <c r="H76" s="313"/>
      <c r="I76" s="313"/>
      <c r="J76" s="313"/>
      <c r="K76" s="344"/>
      <c r="L76" s="313"/>
      <c r="M76" s="313"/>
      <c r="N76" s="313"/>
      <c r="O76" s="313"/>
      <c r="P76" s="313"/>
      <c r="Q76" s="313"/>
      <c r="R76" s="353">
        <v>30</v>
      </c>
      <c r="S76" s="313"/>
      <c r="T76" s="345">
        <v>20</v>
      </c>
      <c r="U76" s="313"/>
      <c r="V76" s="353">
        <v>30</v>
      </c>
      <c r="W76" s="354" t="s">
        <v>787</v>
      </c>
      <c r="X76" s="313" t="s">
        <v>40</v>
      </c>
      <c r="Y76" s="321">
        <v>179.667</v>
      </c>
      <c r="Z76" s="368">
        <v>85</v>
      </c>
      <c r="AA76" s="321">
        <f t="shared" si="0"/>
        <v>264.667</v>
      </c>
      <c r="AB76" s="313" t="s">
        <v>99</v>
      </c>
      <c r="AC76" s="313" t="s">
        <v>99</v>
      </c>
      <c r="AD76" s="319" t="s">
        <v>40</v>
      </c>
      <c r="AE76" s="319" t="s">
        <v>99</v>
      </c>
      <c r="AF76" s="319" t="s">
        <v>99</v>
      </c>
    </row>
    <row r="77" spans="1:32">
      <c r="A77" s="176"/>
      <c r="B77" s="315">
        <v>8</v>
      </c>
      <c r="C77" s="316" t="s">
        <v>788</v>
      </c>
      <c r="D77" s="317">
        <v>22351165</v>
      </c>
      <c r="E77" s="318" t="s">
        <v>768</v>
      </c>
      <c r="F77" s="319" t="s">
        <v>770</v>
      </c>
      <c r="G77" s="327">
        <v>183.0615</v>
      </c>
      <c r="H77" s="328"/>
      <c r="I77" s="328"/>
      <c r="J77" s="328"/>
      <c r="K77" s="313"/>
      <c r="L77" s="313"/>
      <c r="M77" s="313"/>
      <c r="N77" s="313"/>
      <c r="O77" s="313"/>
      <c r="P77" s="313"/>
      <c r="Q77" s="313"/>
      <c r="R77" s="353">
        <v>30</v>
      </c>
      <c r="S77" s="313"/>
      <c r="T77" s="345">
        <v>20</v>
      </c>
      <c r="U77" s="313"/>
      <c r="V77" s="353">
        <v>30</v>
      </c>
      <c r="W77" s="313" t="s">
        <v>789</v>
      </c>
      <c r="X77" s="313" t="s">
        <v>40</v>
      </c>
      <c r="Y77" s="321">
        <v>183.062</v>
      </c>
      <c r="Z77" s="368">
        <v>81</v>
      </c>
      <c r="AA77" s="321">
        <f t="shared" si="0"/>
        <v>264.062</v>
      </c>
      <c r="AB77" s="313" t="s">
        <v>99</v>
      </c>
      <c r="AC77" s="313" t="s">
        <v>99</v>
      </c>
      <c r="AD77" s="319" t="s">
        <v>40</v>
      </c>
      <c r="AE77" s="319" t="s">
        <v>99</v>
      </c>
      <c r="AF77" s="319" t="s">
        <v>99</v>
      </c>
    </row>
    <row r="78" spans="1:32">
      <c r="A78" s="176"/>
      <c r="B78" s="315">
        <v>9</v>
      </c>
      <c r="C78" s="316" t="s">
        <v>790</v>
      </c>
      <c r="D78" s="317">
        <v>22351088</v>
      </c>
      <c r="E78" s="318" t="s">
        <v>768</v>
      </c>
      <c r="F78" s="313" t="s">
        <v>674</v>
      </c>
      <c r="G78" s="321">
        <v>179.4</v>
      </c>
      <c r="H78" s="313"/>
      <c r="I78" s="313"/>
      <c r="J78" s="313"/>
      <c r="K78" s="344"/>
      <c r="L78" s="313"/>
      <c r="M78" s="313"/>
      <c r="N78" s="313"/>
      <c r="O78" s="313"/>
      <c r="P78" s="313"/>
      <c r="Q78" s="313"/>
      <c r="R78" s="353">
        <v>30</v>
      </c>
      <c r="S78" s="313"/>
      <c r="T78" s="345">
        <v>20</v>
      </c>
      <c r="U78" s="313"/>
      <c r="V78" s="353">
        <v>30</v>
      </c>
      <c r="W78" s="313"/>
      <c r="X78" s="313" t="s">
        <v>40</v>
      </c>
      <c r="Y78" s="320">
        <v>179.4</v>
      </c>
      <c r="Z78" s="368">
        <v>80</v>
      </c>
      <c r="AA78" s="321">
        <f t="shared" si="0"/>
        <v>259.4</v>
      </c>
      <c r="AB78" s="313" t="s">
        <v>99</v>
      </c>
      <c r="AC78" s="313" t="s">
        <v>99</v>
      </c>
      <c r="AD78" s="319" t="s">
        <v>40</v>
      </c>
      <c r="AE78" s="319" t="s">
        <v>99</v>
      </c>
      <c r="AF78" s="319" t="s">
        <v>99</v>
      </c>
    </row>
    <row r="79" ht="77.5" spans="1:32">
      <c r="A79" s="176"/>
      <c r="B79" s="315">
        <v>10</v>
      </c>
      <c r="C79" s="316" t="s">
        <v>791</v>
      </c>
      <c r="D79" s="317">
        <v>22351124</v>
      </c>
      <c r="E79" s="318" t="s">
        <v>768</v>
      </c>
      <c r="F79" s="329" t="s">
        <v>674</v>
      </c>
      <c r="G79" s="321">
        <v>181</v>
      </c>
      <c r="H79" s="313"/>
      <c r="I79" s="313"/>
      <c r="J79" s="313"/>
      <c r="K79" s="344"/>
      <c r="L79" s="313"/>
      <c r="M79" s="313"/>
      <c r="N79" s="313"/>
      <c r="O79" s="313"/>
      <c r="P79" s="313"/>
      <c r="Q79" s="313"/>
      <c r="R79" s="356" t="s">
        <v>792</v>
      </c>
      <c r="S79" s="357"/>
      <c r="T79" s="358" t="s">
        <v>793</v>
      </c>
      <c r="U79" s="357"/>
      <c r="V79" s="356" t="s">
        <v>794</v>
      </c>
      <c r="W79" s="359" t="s">
        <v>795</v>
      </c>
      <c r="X79" s="313" t="s">
        <v>40</v>
      </c>
      <c r="Y79" s="321">
        <v>181</v>
      </c>
      <c r="Z79" s="368">
        <v>76.75</v>
      </c>
      <c r="AA79" s="321">
        <f t="shared" si="0"/>
        <v>257.75</v>
      </c>
      <c r="AB79" s="313" t="s">
        <v>99</v>
      </c>
      <c r="AC79" s="313" t="s">
        <v>99</v>
      </c>
      <c r="AD79" s="319" t="s">
        <v>40</v>
      </c>
      <c r="AE79" s="319" t="s">
        <v>99</v>
      </c>
      <c r="AF79" s="319" t="s">
        <v>99</v>
      </c>
    </row>
    <row r="80" spans="1:32">
      <c r="A80" s="176"/>
      <c r="B80" s="315">
        <v>11</v>
      </c>
      <c r="C80" s="316" t="s">
        <v>796</v>
      </c>
      <c r="D80" s="317">
        <v>22351190</v>
      </c>
      <c r="E80" s="318" t="s">
        <v>768</v>
      </c>
      <c r="F80" s="329" t="s">
        <v>674</v>
      </c>
      <c r="G80" s="330">
        <v>181.8667</v>
      </c>
      <c r="H80" s="313"/>
      <c r="I80" s="313"/>
      <c r="J80" s="313"/>
      <c r="K80" s="344"/>
      <c r="L80" s="313"/>
      <c r="M80" s="313"/>
      <c r="N80" s="313"/>
      <c r="O80" s="313"/>
      <c r="P80" s="313"/>
      <c r="Q80" s="313"/>
      <c r="R80" s="353">
        <v>30</v>
      </c>
      <c r="S80" s="313"/>
      <c r="T80" s="345">
        <v>20</v>
      </c>
      <c r="U80" s="313"/>
      <c r="V80" s="353">
        <v>22.5</v>
      </c>
      <c r="W80" s="313" t="s">
        <v>797</v>
      </c>
      <c r="X80" s="313" t="s">
        <v>40</v>
      </c>
      <c r="Y80" s="321">
        <v>177.938</v>
      </c>
      <c r="Z80" s="368">
        <v>75.5</v>
      </c>
      <c r="AA80" s="321">
        <f t="shared" si="0"/>
        <v>253.438</v>
      </c>
      <c r="AB80" s="313"/>
      <c r="AC80" s="313" t="s">
        <v>99</v>
      </c>
      <c r="AD80" s="319" t="s">
        <v>40</v>
      </c>
      <c r="AE80" s="319" t="s">
        <v>99</v>
      </c>
      <c r="AF80" s="319"/>
    </row>
    <row r="81" spans="1:32">
      <c r="A81" s="176"/>
      <c r="B81" s="315">
        <v>12</v>
      </c>
      <c r="C81" s="316" t="s">
        <v>798</v>
      </c>
      <c r="D81" s="317">
        <v>22351238</v>
      </c>
      <c r="E81" s="318" t="s">
        <v>768</v>
      </c>
      <c r="F81" s="313" t="s">
        <v>674</v>
      </c>
      <c r="G81" s="325">
        <v>172.07</v>
      </c>
      <c r="H81" s="326"/>
      <c r="I81" s="326"/>
      <c r="J81" s="326"/>
      <c r="K81" s="313"/>
      <c r="L81" s="313"/>
      <c r="M81" s="313"/>
      <c r="N81" s="313"/>
      <c r="O81" s="313"/>
      <c r="P81" s="313"/>
      <c r="Q81" s="313"/>
      <c r="R81" s="353">
        <v>22.5</v>
      </c>
      <c r="S81" s="313"/>
      <c r="T81" s="345">
        <v>20</v>
      </c>
      <c r="U81" s="313"/>
      <c r="V81" s="353">
        <v>30</v>
      </c>
      <c r="W81" s="313"/>
      <c r="X81" s="313" t="s">
        <v>40</v>
      </c>
      <c r="Y81" s="321">
        <v>172.07</v>
      </c>
      <c r="Z81" s="368">
        <v>73</v>
      </c>
      <c r="AA81" s="321">
        <f t="shared" si="0"/>
        <v>245.07</v>
      </c>
      <c r="AB81" s="313"/>
      <c r="AC81" s="313" t="s">
        <v>99</v>
      </c>
      <c r="AD81" s="319" t="s">
        <v>40</v>
      </c>
      <c r="AE81" s="319" t="s">
        <v>99</v>
      </c>
      <c r="AF81" s="319"/>
    </row>
    <row r="82" ht="117" spans="1:32">
      <c r="A82" s="176"/>
      <c r="B82" s="315">
        <v>13</v>
      </c>
      <c r="C82" s="316" t="s">
        <v>799</v>
      </c>
      <c r="D82" s="317">
        <v>22351044</v>
      </c>
      <c r="E82" s="318" t="s">
        <v>768</v>
      </c>
      <c r="F82" s="319" t="s">
        <v>770</v>
      </c>
      <c r="G82" s="330">
        <v>181.267</v>
      </c>
      <c r="H82" s="313"/>
      <c r="I82" s="313"/>
      <c r="J82" s="313"/>
      <c r="K82" s="313"/>
      <c r="L82" s="313"/>
      <c r="M82" s="313"/>
      <c r="N82" s="313" t="s">
        <v>800</v>
      </c>
      <c r="O82" s="313"/>
      <c r="P82" s="313"/>
      <c r="Q82" s="313"/>
      <c r="R82" s="360" t="s">
        <v>801</v>
      </c>
      <c r="S82" s="313"/>
      <c r="T82" s="361" t="s">
        <v>802</v>
      </c>
      <c r="U82" s="313"/>
      <c r="V82" s="360" t="s">
        <v>803</v>
      </c>
      <c r="W82" s="354" t="s">
        <v>804</v>
      </c>
      <c r="X82" s="313" t="s">
        <v>40</v>
      </c>
      <c r="Y82" s="321">
        <v>181.367</v>
      </c>
      <c r="Z82" s="368">
        <v>59</v>
      </c>
      <c r="AA82" s="321">
        <f t="shared" si="0"/>
        <v>240.367</v>
      </c>
      <c r="AB82" s="344" t="s">
        <v>99</v>
      </c>
      <c r="AC82" s="313"/>
      <c r="AD82" s="319" t="s">
        <v>69</v>
      </c>
      <c r="AE82" s="319"/>
      <c r="AF82" s="319"/>
    </row>
    <row r="83" spans="1:32">
      <c r="A83" s="176"/>
      <c r="B83" s="315">
        <v>14</v>
      </c>
      <c r="C83" s="316" t="s">
        <v>805</v>
      </c>
      <c r="D83" s="317">
        <v>22351042</v>
      </c>
      <c r="E83" s="318" t="s">
        <v>768</v>
      </c>
      <c r="F83" s="313" t="s">
        <v>674</v>
      </c>
      <c r="G83" s="321">
        <v>178.4666</v>
      </c>
      <c r="H83" s="313"/>
      <c r="I83" s="313"/>
      <c r="J83" s="313"/>
      <c r="K83" s="313"/>
      <c r="L83" s="313"/>
      <c r="M83" s="313"/>
      <c r="N83" s="313"/>
      <c r="O83" s="313"/>
      <c r="P83" s="313"/>
      <c r="Q83" s="313"/>
      <c r="R83" s="353">
        <v>3.75</v>
      </c>
      <c r="S83" s="313"/>
      <c r="T83" s="345">
        <v>10</v>
      </c>
      <c r="U83" s="313"/>
      <c r="V83" s="353">
        <v>30</v>
      </c>
      <c r="W83" s="313"/>
      <c r="X83" s="313" t="s">
        <v>40</v>
      </c>
      <c r="Y83" s="321">
        <v>178.4666</v>
      </c>
      <c r="Z83" s="368">
        <v>43.75</v>
      </c>
      <c r="AA83" s="321">
        <f t="shared" si="0"/>
        <v>222.2166</v>
      </c>
      <c r="AB83" s="344"/>
      <c r="AC83" s="313"/>
      <c r="AD83" s="319" t="s">
        <v>69</v>
      </c>
      <c r="AE83" s="319"/>
      <c r="AF83" s="319"/>
    </row>
    <row r="84" spans="1:32">
      <c r="A84" s="176"/>
      <c r="B84" s="315">
        <v>15</v>
      </c>
      <c r="C84" s="316" t="s">
        <v>806</v>
      </c>
      <c r="D84" s="317">
        <v>22351046</v>
      </c>
      <c r="E84" s="318" t="s">
        <v>768</v>
      </c>
      <c r="F84" s="313" t="s">
        <v>674</v>
      </c>
      <c r="G84" s="321">
        <v>177.3333333</v>
      </c>
      <c r="H84" s="313"/>
      <c r="I84" s="313"/>
      <c r="J84" s="313"/>
      <c r="K84" s="313"/>
      <c r="L84" s="313"/>
      <c r="M84" s="313"/>
      <c r="N84" s="313"/>
      <c r="O84" s="313"/>
      <c r="P84" s="313"/>
      <c r="Q84" s="313"/>
      <c r="R84" s="353">
        <v>15</v>
      </c>
      <c r="S84" s="313"/>
      <c r="T84" s="345">
        <v>10</v>
      </c>
      <c r="U84" s="313"/>
      <c r="V84" s="353">
        <v>15</v>
      </c>
      <c r="W84" s="313"/>
      <c r="X84" s="313" t="s">
        <v>40</v>
      </c>
      <c r="Y84" s="321">
        <v>177.3333333</v>
      </c>
      <c r="Z84" s="368">
        <v>40</v>
      </c>
      <c r="AA84" s="321">
        <f t="shared" si="0"/>
        <v>217.3333333</v>
      </c>
      <c r="AB84" s="344"/>
      <c r="AC84" s="313"/>
      <c r="AD84" s="319" t="s">
        <v>69</v>
      </c>
      <c r="AE84" s="319"/>
      <c r="AF84" s="319"/>
    </row>
    <row r="85" ht="78" spans="1:32">
      <c r="A85" s="176"/>
      <c r="B85" s="315">
        <v>16</v>
      </c>
      <c r="C85" s="316" t="s">
        <v>807</v>
      </c>
      <c r="D85" s="317">
        <v>22351170</v>
      </c>
      <c r="E85" s="318" t="s">
        <v>768</v>
      </c>
      <c r="F85" s="319" t="s">
        <v>770</v>
      </c>
      <c r="G85" s="321">
        <v>183.375</v>
      </c>
      <c r="H85" s="313"/>
      <c r="I85" s="313"/>
      <c r="J85" s="313"/>
      <c r="K85" s="313"/>
      <c r="L85" s="313"/>
      <c r="M85" s="313"/>
      <c r="N85" s="313"/>
      <c r="O85" s="313"/>
      <c r="P85" s="313"/>
      <c r="Q85" s="313"/>
      <c r="R85" s="353">
        <v>0</v>
      </c>
      <c r="S85" s="313"/>
      <c r="T85" s="345">
        <v>10</v>
      </c>
      <c r="U85" s="313"/>
      <c r="V85" s="353">
        <v>19.5</v>
      </c>
      <c r="W85" s="354" t="s">
        <v>808</v>
      </c>
      <c r="X85" s="313" t="s">
        <v>40</v>
      </c>
      <c r="Y85" s="321">
        <v>183.375</v>
      </c>
      <c r="Z85" s="368">
        <v>31.5</v>
      </c>
      <c r="AA85" s="321">
        <f t="shared" si="0"/>
        <v>214.875</v>
      </c>
      <c r="AB85" s="344" t="s">
        <v>99</v>
      </c>
      <c r="AC85" s="313"/>
      <c r="AD85" s="319" t="s">
        <v>69</v>
      </c>
      <c r="AE85" s="319"/>
      <c r="AF85" s="319"/>
    </row>
    <row r="86" spans="1:32">
      <c r="A86" s="176"/>
      <c r="B86" s="315">
        <v>17</v>
      </c>
      <c r="C86" s="316" t="s">
        <v>809</v>
      </c>
      <c r="D86" s="317">
        <v>22351320</v>
      </c>
      <c r="E86" s="318" t="s">
        <v>768</v>
      </c>
      <c r="F86" s="319" t="s">
        <v>770</v>
      </c>
      <c r="G86" s="321">
        <v>174.754</v>
      </c>
      <c r="H86" s="313"/>
      <c r="I86" s="313"/>
      <c r="J86" s="313"/>
      <c r="K86" s="313"/>
      <c r="L86" s="313"/>
      <c r="M86" s="313"/>
      <c r="N86" s="313"/>
      <c r="O86" s="313"/>
      <c r="P86" s="313"/>
      <c r="Q86" s="313"/>
      <c r="R86" s="353">
        <v>14.75</v>
      </c>
      <c r="S86" s="313"/>
      <c r="T86" s="345">
        <v>10</v>
      </c>
      <c r="U86" s="313"/>
      <c r="V86" s="353">
        <v>7.5</v>
      </c>
      <c r="W86" s="313"/>
      <c r="X86" s="313" t="s">
        <v>40</v>
      </c>
      <c r="Y86" s="321">
        <v>174.754</v>
      </c>
      <c r="Z86" s="368">
        <v>33</v>
      </c>
      <c r="AA86" s="321">
        <f t="shared" si="0"/>
        <v>207.754</v>
      </c>
      <c r="AB86" s="344"/>
      <c r="AC86" s="313"/>
      <c r="AD86" s="313" t="s">
        <v>69</v>
      </c>
      <c r="AE86" s="313"/>
      <c r="AF86" s="319"/>
    </row>
    <row r="87" ht="14.5" spans="1:32">
      <c r="A87" s="176"/>
      <c r="B87" s="315">
        <v>18</v>
      </c>
      <c r="C87" s="316" t="s">
        <v>810</v>
      </c>
      <c r="D87" s="317">
        <v>22351117</v>
      </c>
      <c r="E87" s="318" t="s">
        <v>768</v>
      </c>
      <c r="F87" s="313" t="s">
        <v>674</v>
      </c>
      <c r="G87" s="321">
        <v>173.5</v>
      </c>
      <c r="H87" s="313"/>
      <c r="I87" s="313"/>
      <c r="J87" s="313"/>
      <c r="K87" s="313"/>
      <c r="L87" s="313"/>
      <c r="M87" s="313"/>
      <c r="N87" s="313"/>
      <c r="O87" s="313"/>
      <c r="P87" s="313"/>
      <c r="Q87" s="313"/>
      <c r="R87" s="362">
        <v>22.5</v>
      </c>
      <c r="S87" s="330"/>
      <c r="T87" s="362">
        <v>10</v>
      </c>
      <c r="U87" s="313"/>
      <c r="V87" s="353">
        <v>0</v>
      </c>
      <c r="W87" s="313"/>
      <c r="X87" s="313" t="s">
        <v>40</v>
      </c>
      <c r="Y87" s="321">
        <v>173.5</v>
      </c>
      <c r="Z87" s="368">
        <v>32.5</v>
      </c>
      <c r="AA87" s="321">
        <f t="shared" si="0"/>
        <v>206</v>
      </c>
      <c r="AB87" s="344"/>
      <c r="AC87" s="313"/>
      <c r="AD87" s="313" t="s">
        <v>69</v>
      </c>
      <c r="AE87" s="313"/>
      <c r="AF87" s="313"/>
    </row>
    <row r="88" spans="1:32">
      <c r="A88" s="176"/>
      <c r="B88" s="315">
        <v>19</v>
      </c>
      <c r="C88" s="316" t="s">
        <v>811</v>
      </c>
      <c r="D88" s="317">
        <v>22351263</v>
      </c>
      <c r="E88" s="318" t="s">
        <v>768</v>
      </c>
      <c r="F88" s="319" t="s">
        <v>770</v>
      </c>
      <c r="G88" s="321">
        <v>178.3</v>
      </c>
      <c r="H88" s="313"/>
      <c r="I88" s="313"/>
      <c r="J88" s="313"/>
      <c r="K88" s="313"/>
      <c r="L88" s="313"/>
      <c r="M88" s="313"/>
      <c r="N88" s="313"/>
      <c r="O88" s="313"/>
      <c r="P88" s="313"/>
      <c r="Q88" s="313"/>
      <c r="R88" s="353">
        <v>7.5</v>
      </c>
      <c r="S88" s="313"/>
      <c r="T88" s="345">
        <v>20</v>
      </c>
      <c r="U88" s="313"/>
      <c r="V88" s="353">
        <v>0</v>
      </c>
      <c r="W88" s="313"/>
      <c r="X88" s="313" t="s">
        <v>40</v>
      </c>
      <c r="Y88" s="321">
        <v>178.3</v>
      </c>
      <c r="Z88" s="368">
        <v>27.5</v>
      </c>
      <c r="AA88" s="321">
        <f t="shared" si="0"/>
        <v>205.8</v>
      </c>
      <c r="AB88" s="344"/>
      <c r="AC88" s="313"/>
      <c r="AD88" s="313" t="s">
        <v>69</v>
      </c>
      <c r="AE88" s="313"/>
      <c r="AF88" s="313"/>
    </row>
    <row r="89" spans="1:32">
      <c r="A89" s="176"/>
      <c r="B89" s="315">
        <v>20</v>
      </c>
      <c r="C89" s="316" t="s">
        <v>812</v>
      </c>
      <c r="D89" s="317">
        <v>22351271</v>
      </c>
      <c r="E89" s="318" t="s">
        <v>768</v>
      </c>
      <c r="F89" s="313" t="s">
        <v>674</v>
      </c>
      <c r="G89" s="321">
        <v>176.733</v>
      </c>
      <c r="H89" s="313"/>
      <c r="I89" s="313"/>
      <c r="J89" s="313"/>
      <c r="K89" s="313"/>
      <c r="L89" s="313"/>
      <c r="M89" s="313"/>
      <c r="N89" s="313"/>
      <c r="O89" s="313"/>
      <c r="P89" s="313"/>
      <c r="Q89" s="313"/>
      <c r="R89" s="353">
        <v>7.5</v>
      </c>
      <c r="S89" s="313"/>
      <c r="T89" s="345">
        <v>10</v>
      </c>
      <c r="U89" s="313"/>
      <c r="V89" s="353">
        <v>2</v>
      </c>
      <c r="W89" s="313"/>
      <c r="X89" s="313" t="s">
        <v>40</v>
      </c>
      <c r="Y89" s="321">
        <v>176.733</v>
      </c>
      <c r="Z89" s="368">
        <v>19.5</v>
      </c>
      <c r="AA89" s="321">
        <f t="shared" si="0"/>
        <v>196.233</v>
      </c>
      <c r="AB89" s="344"/>
      <c r="AC89" s="313"/>
      <c r="AD89" s="313" t="s">
        <v>69</v>
      </c>
      <c r="AE89" s="313"/>
      <c r="AF89" s="313"/>
    </row>
    <row r="90" spans="1:32">
      <c r="A90" s="176"/>
      <c r="B90" s="315">
        <v>21</v>
      </c>
      <c r="C90" s="316" t="s">
        <v>813</v>
      </c>
      <c r="D90" s="317">
        <v>22351189</v>
      </c>
      <c r="E90" s="318" t="s">
        <v>768</v>
      </c>
      <c r="F90" s="313" t="s">
        <v>674</v>
      </c>
      <c r="G90" s="321">
        <v>177.667</v>
      </c>
      <c r="H90" s="313"/>
      <c r="I90" s="313"/>
      <c r="J90" s="313"/>
      <c r="K90" s="313"/>
      <c r="L90" s="313"/>
      <c r="M90" s="313"/>
      <c r="N90" s="313"/>
      <c r="O90" s="313"/>
      <c r="P90" s="313"/>
      <c r="Q90" s="313"/>
      <c r="R90" s="353">
        <v>0</v>
      </c>
      <c r="S90" s="313"/>
      <c r="T90" s="345">
        <v>10</v>
      </c>
      <c r="U90" s="313"/>
      <c r="V90" s="353">
        <v>7.5</v>
      </c>
      <c r="W90" s="313"/>
      <c r="X90" s="313" t="s">
        <v>40</v>
      </c>
      <c r="Y90" s="321">
        <v>177.667</v>
      </c>
      <c r="Z90" s="368">
        <v>17.5</v>
      </c>
      <c r="AA90" s="321">
        <f t="shared" si="0"/>
        <v>195.167</v>
      </c>
      <c r="AB90" s="344"/>
      <c r="AC90" s="313"/>
      <c r="AD90" s="313" t="s">
        <v>69</v>
      </c>
      <c r="AE90" s="313"/>
      <c r="AF90" s="313"/>
    </row>
    <row r="91" spans="1:32">
      <c r="A91" s="176"/>
      <c r="B91" s="315">
        <v>22</v>
      </c>
      <c r="C91" s="316" t="s">
        <v>814</v>
      </c>
      <c r="D91" s="317">
        <v>22351243</v>
      </c>
      <c r="E91" s="318" t="s">
        <v>768</v>
      </c>
      <c r="F91" s="313" t="s">
        <v>674</v>
      </c>
      <c r="G91" s="321">
        <v>172.333</v>
      </c>
      <c r="H91" s="313"/>
      <c r="I91" s="313"/>
      <c r="J91" s="313"/>
      <c r="K91" s="313"/>
      <c r="L91" s="313"/>
      <c r="M91" s="313"/>
      <c r="N91" s="313"/>
      <c r="O91" s="313"/>
      <c r="P91" s="313"/>
      <c r="Q91" s="313"/>
      <c r="R91" s="353">
        <v>11</v>
      </c>
      <c r="S91" s="313"/>
      <c r="T91" s="345">
        <v>10</v>
      </c>
      <c r="U91" s="313"/>
      <c r="V91" s="353">
        <v>0</v>
      </c>
      <c r="W91" s="313"/>
      <c r="X91" s="313" t="s">
        <v>40</v>
      </c>
      <c r="Y91" s="321">
        <v>172.333</v>
      </c>
      <c r="Z91" s="368">
        <v>21</v>
      </c>
      <c r="AA91" s="321">
        <f t="shared" si="0"/>
        <v>193.333</v>
      </c>
      <c r="AB91" s="344"/>
      <c r="AC91" s="313"/>
      <c r="AD91" s="313" t="s">
        <v>69</v>
      </c>
      <c r="AE91" s="313"/>
      <c r="AF91" s="313"/>
    </row>
    <row r="92" spans="1:32">
      <c r="A92" s="176"/>
      <c r="B92" s="315">
        <v>23</v>
      </c>
      <c r="C92" s="316" t="s">
        <v>815</v>
      </c>
      <c r="D92" s="317">
        <v>22351112</v>
      </c>
      <c r="E92" s="318" t="s">
        <v>768</v>
      </c>
      <c r="F92" s="319" t="s">
        <v>770</v>
      </c>
      <c r="G92" s="321">
        <v>176.6</v>
      </c>
      <c r="H92" s="313"/>
      <c r="I92" s="313"/>
      <c r="J92" s="313"/>
      <c r="K92" s="313"/>
      <c r="L92" s="313"/>
      <c r="M92" s="313"/>
      <c r="N92" s="313"/>
      <c r="O92" s="313"/>
      <c r="P92" s="313"/>
      <c r="Q92" s="313"/>
      <c r="R92" s="353">
        <v>3.75</v>
      </c>
      <c r="S92" s="313"/>
      <c r="T92" s="345">
        <v>10</v>
      </c>
      <c r="U92" s="313"/>
      <c r="V92" s="353">
        <v>0</v>
      </c>
      <c r="W92" s="313"/>
      <c r="X92" s="313" t="s">
        <v>40</v>
      </c>
      <c r="Y92" s="370">
        <v>176.6</v>
      </c>
      <c r="Z92" s="368">
        <v>13.75</v>
      </c>
      <c r="AA92" s="330">
        <f t="shared" si="0"/>
        <v>190.35</v>
      </c>
      <c r="AB92" s="344"/>
      <c r="AC92" s="313"/>
      <c r="AD92" s="313" t="s">
        <v>69</v>
      </c>
      <c r="AE92" s="313"/>
      <c r="AF92" s="313"/>
    </row>
    <row r="93" spans="1:32">
      <c r="A93" s="176"/>
      <c r="B93" s="315">
        <v>24</v>
      </c>
      <c r="C93" s="316" t="s">
        <v>816</v>
      </c>
      <c r="D93" s="317">
        <v>22351290</v>
      </c>
      <c r="E93" s="318" t="s">
        <v>768</v>
      </c>
      <c r="F93" s="313" t="s">
        <v>674</v>
      </c>
      <c r="G93" s="321">
        <v>175.6666</v>
      </c>
      <c r="H93" s="313" t="s">
        <v>68</v>
      </c>
      <c r="I93" s="313"/>
      <c r="J93" s="313"/>
      <c r="K93" s="313"/>
      <c r="L93" s="313"/>
      <c r="M93" s="313"/>
      <c r="N93" s="313"/>
      <c r="O93" s="313"/>
      <c r="P93" s="313"/>
      <c r="Q93" s="313"/>
      <c r="R93" s="353">
        <v>0</v>
      </c>
      <c r="S93" s="313"/>
      <c r="T93" s="345">
        <v>10</v>
      </c>
      <c r="U93" s="313"/>
      <c r="V93" s="353">
        <v>0</v>
      </c>
      <c r="W93" s="313" t="s">
        <v>817</v>
      </c>
      <c r="X93" s="313" t="s">
        <v>40</v>
      </c>
      <c r="Y93" s="321">
        <v>177.6666</v>
      </c>
      <c r="Z93" s="368">
        <v>11</v>
      </c>
      <c r="AA93" s="321">
        <f t="shared" si="0"/>
        <v>188.6666</v>
      </c>
      <c r="AB93" s="344"/>
      <c r="AC93" s="313"/>
      <c r="AD93" s="313" t="s">
        <v>69</v>
      </c>
      <c r="AE93" s="313"/>
      <c r="AF93" s="313"/>
    </row>
    <row r="94" spans="1:32">
      <c r="A94" s="176"/>
      <c r="B94" s="315">
        <v>25</v>
      </c>
      <c r="C94" s="316" t="s">
        <v>818</v>
      </c>
      <c r="D94" s="317">
        <v>22351268</v>
      </c>
      <c r="E94" s="318" t="s">
        <v>768</v>
      </c>
      <c r="F94" s="313" t="s">
        <v>819</v>
      </c>
      <c r="G94" s="321">
        <v>169.55</v>
      </c>
      <c r="H94" s="313"/>
      <c r="I94" s="313"/>
      <c r="J94" s="313"/>
      <c r="K94" s="313"/>
      <c r="L94" s="313"/>
      <c r="M94" s="313"/>
      <c r="N94" s="313"/>
      <c r="O94" s="313"/>
      <c r="P94" s="313"/>
      <c r="Q94" s="313"/>
      <c r="R94" s="353">
        <v>0</v>
      </c>
      <c r="S94" s="313"/>
      <c r="T94" s="345">
        <v>10</v>
      </c>
      <c r="U94" s="313"/>
      <c r="V94" s="353">
        <v>7.5</v>
      </c>
      <c r="W94" s="313"/>
      <c r="X94" s="313" t="s">
        <v>40</v>
      </c>
      <c r="Y94" s="321">
        <v>169.55</v>
      </c>
      <c r="Z94" s="368">
        <v>17.5</v>
      </c>
      <c r="AA94" s="321">
        <f t="shared" si="0"/>
        <v>187.05</v>
      </c>
      <c r="AB94" s="344"/>
      <c r="AC94" s="313"/>
      <c r="AD94" s="313" t="s">
        <v>69</v>
      </c>
      <c r="AE94" s="313"/>
      <c r="AF94" s="313"/>
    </row>
    <row r="95" spans="1:32">
      <c r="A95" s="176"/>
      <c r="B95" s="315">
        <v>26</v>
      </c>
      <c r="C95" s="316" t="s">
        <v>820</v>
      </c>
      <c r="D95" s="317">
        <v>22351251</v>
      </c>
      <c r="E95" s="318" t="s">
        <v>768</v>
      </c>
      <c r="F95" s="313" t="s">
        <v>674</v>
      </c>
      <c r="G95" s="321">
        <v>176.2666</v>
      </c>
      <c r="H95" s="313"/>
      <c r="I95" s="313"/>
      <c r="J95" s="313"/>
      <c r="K95" s="313"/>
      <c r="L95" s="313"/>
      <c r="M95" s="313"/>
      <c r="N95" s="313"/>
      <c r="O95" s="313"/>
      <c r="P95" s="313"/>
      <c r="Q95" s="313"/>
      <c r="R95" s="353">
        <v>0</v>
      </c>
      <c r="S95" s="363"/>
      <c r="T95" s="345">
        <v>10</v>
      </c>
      <c r="U95" s="313"/>
      <c r="V95" s="353">
        <v>0</v>
      </c>
      <c r="W95" s="313"/>
      <c r="X95" s="313" t="s">
        <v>40</v>
      </c>
      <c r="Y95" s="321">
        <v>176.2666</v>
      </c>
      <c r="Z95" s="368">
        <v>10</v>
      </c>
      <c r="AA95" s="321">
        <f t="shared" si="0"/>
        <v>186.2666</v>
      </c>
      <c r="AB95" s="344"/>
      <c r="AC95" s="313"/>
      <c r="AD95" s="313" t="s">
        <v>69</v>
      </c>
      <c r="AE95" s="313"/>
      <c r="AF95" s="313"/>
    </row>
    <row r="96" spans="1:32">
      <c r="A96" s="176"/>
      <c r="B96" s="315">
        <v>27</v>
      </c>
      <c r="C96" s="316" t="s">
        <v>821</v>
      </c>
      <c r="D96" s="317">
        <v>22351197</v>
      </c>
      <c r="E96" s="318" t="s">
        <v>768</v>
      </c>
      <c r="F96" s="313" t="s">
        <v>674</v>
      </c>
      <c r="G96" s="321">
        <v>173.067</v>
      </c>
      <c r="H96" s="313"/>
      <c r="I96" s="313"/>
      <c r="J96" s="313"/>
      <c r="K96" s="313"/>
      <c r="L96" s="313"/>
      <c r="M96" s="313"/>
      <c r="N96" s="313"/>
      <c r="O96" s="313"/>
      <c r="P96" s="313"/>
      <c r="Q96" s="313"/>
      <c r="R96" s="353">
        <v>0</v>
      </c>
      <c r="S96" s="313"/>
      <c r="T96" s="345">
        <v>10</v>
      </c>
      <c r="U96" s="313"/>
      <c r="V96" s="353">
        <v>0</v>
      </c>
      <c r="W96" s="313"/>
      <c r="X96" s="313" t="s">
        <v>40</v>
      </c>
      <c r="Y96" s="321">
        <v>173.067</v>
      </c>
      <c r="Z96" s="368">
        <v>10</v>
      </c>
      <c r="AA96" s="321">
        <f t="shared" si="0"/>
        <v>183.067</v>
      </c>
      <c r="AB96" s="344"/>
      <c r="AC96" s="313"/>
      <c r="AD96" s="313" t="s">
        <v>69</v>
      </c>
      <c r="AE96" s="313"/>
      <c r="AF96" s="313"/>
    </row>
    <row r="97" spans="1:32">
      <c r="A97" s="176"/>
      <c r="B97" s="315">
        <v>28</v>
      </c>
      <c r="C97" s="316" t="s">
        <v>822</v>
      </c>
      <c r="D97" s="317">
        <v>22351323</v>
      </c>
      <c r="E97" s="318" t="s">
        <v>768</v>
      </c>
      <c r="F97" s="319" t="s">
        <v>770</v>
      </c>
      <c r="G97" s="321">
        <v>168.7</v>
      </c>
      <c r="H97" s="313"/>
      <c r="I97" s="313"/>
      <c r="J97" s="313"/>
      <c r="K97" s="313"/>
      <c r="L97" s="313"/>
      <c r="M97" s="313"/>
      <c r="N97" s="313"/>
      <c r="O97" s="313"/>
      <c r="P97" s="313"/>
      <c r="Q97" s="313"/>
      <c r="R97" s="353">
        <v>0</v>
      </c>
      <c r="S97" s="313"/>
      <c r="T97" s="345">
        <v>10</v>
      </c>
      <c r="U97" s="313"/>
      <c r="V97" s="353">
        <v>0</v>
      </c>
      <c r="W97" s="313"/>
      <c r="X97" s="313" t="s">
        <v>40</v>
      </c>
      <c r="Y97" s="321">
        <v>168.7</v>
      </c>
      <c r="Z97" s="368">
        <v>10</v>
      </c>
      <c r="AA97" s="321">
        <f t="shared" si="0"/>
        <v>178.7</v>
      </c>
      <c r="AB97" s="344"/>
      <c r="AC97" s="313"/>
      <c r="AD97" s="313" t="s">
        <v>69</v>
      </c>
      <c r="AE97" s="313"/>
      <c r="AF97" s="313"/>
    </row>
    <row r="98" spans="1:32">
      <c r="A98" s="176"/>
      <c r="B98" s="315">
        <v>29</v>
      </c>
      <c r="C98" s="316" t="s">
        <v>823</v>
      </c>
      <c r="D98" s="317">
        <v>22351056</v>
      </c>
      <c r="E98" s="318" t="s">
        <v>768</v>
      </c>
      <c r="F98" s="313" t="s">
        <v>674</v>
      </c>
      <c r="G98" s="321">
        <v>175.73</v>
      </c>
      <c r="H98" s="313"/>
      <c r="I98" s="313"/>
      <c r="J98" s="313"/>
      <c r="K98" s="313"/>
      <c r="L98" s="313"/>
      <c r="M98" s="313"/>
      <c r="N98" s="313"/>
      <c r="O98" s="313"/>
      <c r="P98" s="313"/>
      <c r="Q98" s="313"/>
      <c r="R98" s="353">
        <v>0</v>
      </c>
      <c r="S98" s="313"/>
      <c r="T98" s="345">
        <v>0</v>
      </c>
      <c r="U98" s="313"/>
      <c r="V98" s="353">
        <v>0</v>
      </c>
      <c r="W98" s="313"/>
      <c r="X98" s="313" t="s">
        <v>40</v>
      </c>
      <c r="Y98" s="321">
        <v>175.73</v>
      </c>
      <c r="Z98" s="368">
        <v>0</v>
      </c>
      <c r="AA98" s="321">
        <f t="shared" si="0"/>
        <v>175.73</v>
      </c>
      <c r="AB98" s="344"/>
      <c r="AC98" s="313"/>
      <c r="AD98" s="313" t="s">
        <v>69</v>
      </c>
      <c r="AE98" s="313"/>
      <c r="AF98" s="313"/>
    </row>
    <row r="99" spans="1:32">
      <c r="A99" s="177"/>
      <c r="B99" s="315">
        <v>30</v>
      </c>
      <c r="C99" s="316" t="s">
        <v>824</v>
      </c>
      <c r="D99" s="317">
        <v>22351219</v>
      </c>
      <c r="E99" s="318" t="s">
        <v>768</v>
      </c>
      <c r="F99" s="313" t="s">
        <v>819</v>
      </c>
      <c r="G99" s="330">
        <v>172.533</v>
      </c>
      <c r="H99" s="313"/>
      <c r="I99" s="313"/>
      <c r="J99" s="313"/>
      <c r="K99" s="313"/>
      <c r="L99" s="313"/>
      <c r="M99" s="313"/>
      <c r="N99" s="313"/>
      <c r="O99" s="313"/>
      <c r="P99" s="313"/>
      <c r="Q99" s="313"/>
      <c r="R99" s="353">
        <v>0</v>
      </c>
      <c r="S99" s="313"/>
      <c r="T99" s="345">
        <v>0</v>
      </c>
      <c r="U99" s="313"/>
      <c r="V99" s="353">
        <v>0</v>
      </c>
      <c r="W99" s="313"/>
      <c r="X99" s="313" t="s">
        <v>40</v>
      </c>
      <c r="Y99" s="321">
        <v>172.533</v>
      </c>
      <c r="Z99" s="368">
        <v>0</v>
      </c>
      <c r="AA99" s="321">
        <f t="shared" si="0"/>
        <v>172.533</v>
      </c>
      <c r="AB99" s="344"/>
      <c r="AC99" s="313"/>
      <c r="AD99" s="313" t="s">
        <v>69</v>
      </c>
      <c r="AE99" s="313"/>
      <c r="AF99" s="313"/>
    </row>
    <row r="100" ht="39" spans="1:32">
      <c r="A100" s="274" t="s">
        <v>825</v>
      </c>
      <c r="B100" s="331">
        <v>1</v>
      </c>
      <c r="C100" s="332" t="s">
        <v>826</v>
      </c>
      <c r="D100" s="332">
        <v>22351084</v>
      </c>
      <c r="E100" s="332" t="s">
        <v>825</v>
      </c>
      <c r="F100" s="331" t="s">
        <v>674</v>
      </c>
      <c r="G100" s="333">
        <v>188.94</v>
      </c>
      <c r="H100" s="331"/>
      <c r="I100" s="331"/>
      <c r="J100" s="346" t="s">
        <v>827</v>
      </c>
      <c r="K100" s="347"/>
      <c r="L100" s="347"/>
      <c r="M100" s="347"/>
      <c r="N100" s="347"/>
      <c r="O100" s="347"/>
      <c r="P100" s="347"/>
      <c r="Q100" s="331"/>
      <c r="R100" s="331">
        <v>30</v>
      </c>
      <c r="S100" s="331"/>
      <c r="T100" s="331">
        <v>20</v>
      </c>
      <c r="U100" s="331">
        <v>1</v>
      </c>
      <c r="V100" s="331">
        <v>30</v>
      </c>
      <c r="W100" s="331">
        <v>4</v>
      </c>
      <c r="X100" s="331" t="s">
        <v>40</v>
      </c>
      <c r="Y100" s="331">
        <v>189.09</v>
      </c>
      <c r="Z100" s="331">
        <f t="shared" ref="Z100:Z124" si="1">SUM(R100:W100)</f>
        <v>85</v>
      </c>
      <c r="AA100" s="331">
        <f t="shared" ref="AA100:AA126" si="2">SUM(Y100:Z100)</f>
        <v>274.09</v>
      </c>
      <c r="AB100" s="331" t="s">
        <v>99</v>
      </c>
      <c r="AC100" s="331" t="s">
        <v>99</v>
      </c>
      <c r="AD100" s="331" t="s">
        <v>40</v>
      </c>
      <c r="AE100" s="331" t="s">
        <v>99</v>
      </c>
      <c r="AF100" s="331" t="s">
        <v>99</v>
      </c>
    </row>
    <row r="101" spans="1:32">
      <c r="A101" s="176"/>
      <c r="B101" s="331">
        <v>2</v>
      </c>
      <c r="C101" s="331" t="s">
        <v>828</v>
      </c>
      <c r="D101" s="331">
        <v>22351295</v>
      </c>
      <c r="E101" s="331" t="s">
        <v>825</v>
      </c>
      <c r="F101" s="331" t="s">
        <v>674</v>
      </c>
      <c r="G101" s="333">
        <v>184.13</v>
      </c>
      <c r="H101" s="331"/>
      <c r="I101" s="331"/>
      <c r="J101" s="348" t="s">
        <v>829</v>
      </c>
      <c r="K101" s="334"/>
      <c r="L101" s="331"/>
      <c r="M101" s="331"/>
      <c r="N101" s="331"/>
      <c r="O101" s="331"/>
      <c r="P101" s="331"/>
      <c r="Q101" s="331"/>
      <c r="R101" s="364">
        <v>30</v>
      </c>
      <c r="S101" s="331"/>
      <c r="T101" s="364">
        <v>20</v>
      </c>
      <c r="U101" s="331">
        <v>1</v>
      </c>
      <c r="V101" s="331">
        <v>30</v>
      </c>
      <c r="W101" s="331">
        <v>3</v>
      </c>
      <c r="X101" s="331" t="s">
        <v>40</v>
      </c>
      <c r="Y101" s="331">
        <v>188.13</v>
      </c>
      <c r="Z101" s="331">
        <f t="shared" si="1"/>
        <v>84</v>
      </c>
      <c r="AA101" s="331">
        <f t="shared" si="2"/>
        <v>272.13</v>
      </c>
      <c r="AB101" s="331" t="s">
        <v>99</v>
      </c>
      <c r="AC101" s="331" t="s">
        <v>99</v>
      </c>
      <c r="AD101" s="331" t="s">
        <v>40</v>
      </c>
      <c r="AE101" s="331" t="s">
        <v>99</v>
      </c>
      <c r="AF101" s="331" t="s">
        <v>99</v>
      </c>
    </row>
    <row r="102" spans="1:32">
      <c r="A102" s="176"/>
      <c r="B102" s="331">
        <v>3</v>
      </c>
      <c r="C102" s="331" t="s">
        <v>830</v>
      </c>
      <c r="D102" s="331">
        <v>22351141</v>
      </c>
      <c r="E102" s="331" t="s">
        <v>825</v>
      </c>
      <c r="F102" s="331" t="s">
        <v>629</v>
      </c>
      <c r="G102" s="333">
        <v>180.33</v>
      </c>
      <c r="H102" s="331"/>
      <c r="I102" s="331"/>
      <c r="J102" s="348"/>
      <c r="K102" s="331"/>
      <c r="L102" s="331"/>
      <c r="M102" s="331"/>
      <c r="N102" s="331"/>
      <c r="O102" s="331"/>
      <c r="P102" s="331">
        <v>2.5</v>
      </c>
      <c r="Q102" s="331"/>
      <c r="R102" s="364">
        <v>30</v>
      </c>
      <c r="S102" s="331"/>
      <c r="T102" s="364">
        <v>20</v>
      </c>
      <c r="U102" s="331">
        <v>1</v>
      </c>
      <c r="V102" s="331">
        <v>30</v>
      </c>
      <c r="W102" s="331">
        <v>6</v>
      </c>
      <c r="X102" s="331" t="s">
        <v>40</v>
      </c>
      <c r="Y102" s="331">
        <v>182.83</v>
      </c>
      <c r="Z102" s="331">
        <f t="shared" si="1"/>
        <v>87</v>
      </c>
      <c r="AA102" s="331">
        <f t="shared" si="2"/>
        <v>269.83</v>
      </c>
      <c r="AB102" s="331" t="s">
        <v>99</v>
      </c>
      <c r="AC102" s="331" t="s">
        <v>99</v>
      </c>
      <c r="AD102" s="331" t="s">
        <v>40</v>
      </c>
      <c r="AE102" s="331" t="s">
        <v>99</v>
      </c>
      <c r="AF102" s="331" t="s">
        <v>99</v>
      </c>
    </row>
    <row r="103" spans="1:32">
      <c r="A103" s="176"/>
      <c r="B103" s="331">
        <v>4</v>
      </c>
      <c r="C103" s="331" t="s">
        <v>831</v>
      </c>
      <c r="D103" s="331">
        <v>22351315</v>
      </c>
      <c r="E103" s="331" t="s">
        <v>825</v>
      </c>
      <c r="F103" s="331" t="s">
        <v>674</v>
      </c>
      <c r="G103" s="333">
        <v>177.5</v>
      </c>
      <c r="H103" s="334" t="s">
        <v>832</v>
      </c>
      <c r="I103" s="331"/>
      <c r="J103" s="348"/>
      <c r="K103" s="331"/>
      <c r="L103" s="331"/>
      <c r="M103" s="331"/>
      <c r="N103" s="331"/>
      <c r="O103" s="331"/>
      <c r="P103" s="331"/>
      <c r="Q103" s="331"/>
      <c r="R103" s="364">
        <v>30</v>
      </c>
      <c r="S103" s="331"/>
      <c r="T103" s="364">
        <v>20</v>
      </c>
      <c r="U103" s="331">
        <v>1</v>
      </c>
      <c r="V103" s="331">
        <v>30</v>
      </c>
      <c r="W103" s="331">
        <v>1</v>
      </c>
      <c r="X103" s="331" t="s">
        <v>40</v>
      </c>
      <c r="Y103" s="350">
        <v>185.5</v>
      </c>
      <c r="Z103" s="331">
        <f t="shared" si="1"/>
        <v>82</v>
      </c>
      <c r="AA103" s="331">
        <f t="shared" si="2"/>
        <v>267.5</v>
      </c>
      <c r="AB103" s="331" t="s">
        <v>99</v>
      </c>
      <c r="AC103" s="331" t="s">
        <v>99</v>
      </c>
      <c r="AD103" s="331" t="s">
        <v>40</v>
      </c>
      <c r="AE103" s="331" t="s">
        <v>99</v>
      </c>
      <c r="AF103" s="331" t="s">
        <v>99</v>
      </c>
    </row>
    <row r="104" spans="1:32">
      <c r="A104" s="176"/>
      <c r="B104" s="331">
        <v>5</v>
      </c>
      <c r="C104" s="331" t="s">
        <v>833</v>
      </c>
      <c r="D104" s="331">
        <v>22351235</v>
      </c>
      <c r="E104" s="331" t="s">
        <v>825</v>
      </c>
      <c r="F104" s="331" t="s">
        <v>629</v>
      </c>
      <c r="G104" s="333">
        <v>182.81</v>
      </c>
      <c r="H104" s="331"/>
      <c r="I104" s="331"/>
      <c r="J104" s="348"/>
      <c r="K104" s="331"/>
      <c r="L104" s="331"/>
      <c r="M104" s="331"/>
      <c r="N104" s="331"/>
      <c r="O104" s="331"/>
      <c r="P104" s="331"/>
      <c r="Q104" s="331"/>
      <c r="R104" s="364">
        <v>30</v>
      </c>
      <c r="S104" s="331"/>
      <c r="T104" s="364">
        <v>20</v>
      </c>
      <c r="U104" s="331">
        <v>1</v>
      </c>
      <c r="V104" s="331">
        <v>30</v>
      </c>
      <c r="W104" s="331">
        <v>2</v>
      </c>
      <c r="X104" s="331" t="s">
        <v>40</v>
      </c>
      <c r="Y104" s="331">
        <v>182.81</v>
      </c>
      <c r="Z104" s="331">
        <f t="shared" si="1"/>
        <v>83</v>
      </c>
      <c r="AA104" s="331">
        <f t="shared" si="2"/>
        <v>265.81</v>
      </c>
      <c r="AB104" s="331" t="s">
        <v>99</v>
      </c>
      <c r="AC104" s="331" t="s">
        <v>99</v>
      </c>
      <c r="AD104" s="331" t="s">
        <v>40</v>
      </c>
      <c r="AE104" s="331" t="s">
        <v>99</v>
      </c>
      <c r="AF104" s="331" t="s">
        <v>99</v>
      </c>
    </row>
    <row r="105" spans="1:32">
      <c r="A105" s="176"/>
      <c r="B105" s="331">
        <v>6</v>
      </c>
      <c r="C105" s="331" t="s">
        <v>834</v>
      </c>
      <c r="D105" s="331">
        <v>22351158</v>
      </c>
      <c r="E105" s="331" t="s">
        <v>825</v>
      </c>
      <c r="F105" s="335" t="s">
        <v>629</v>
      </c>
      <c r="G105" s="333">
        <v>180.33</v>
      </c>
      <c r="H105" s="335"/>
      <c r="I105" s="335"/>
      <c r="J105" s="348"/>
      <c r="K105" s="335"/>
      <c r="L105" s="335"/>
      <c r="M105" s="335"/>
      <c r="N105" s="335"/>
      <c r="O105" s="335"/>
      <c r="P105" s="335"/>
      <c r="Q105" s="335"/>
      <c r="R105" s="365">
        <v>30</v>
      </c>
      <c r="S105" s="335">
        <v>1.8</v>
      </c>
      <c r="T105" s="365">
        <v>20</v>
      </c>
      <c r="U105" s="335">
        <v>1</v>
      </c>
      <c r="V105" s="335">
        <v>30</v>
      </c>
      <c r="W105" s="366">
        <v>2</v>
      </c>
      <c r="X105" s="331" t="s">
        <v>40</v>
      </c>
      <c r="Y105" s="335">
        <v>180.33</v>
      </c>
      <c r="Z105" s="331">
        <f t="shared" si="1"/>
        <v>84.8</v>
      </c>
      <c r="AA105" s="335">
        <f t="shared" si="2"/>
        <v>265.13</v>
      </c>
      <c r="AB105" s="331" t="s">
        <v>174</v>
      </c>
      <c r="AC105" s="331" t="s">
        <v>99</v>
      </c>
      <c r="AD105" s="331" t="s">
        <v>40</v>
      </c>
      <c r="AE105" s="331" t="s">
        <v>99</v>
      </c>
      <c r="AF105" s="331"/>
    </row>
    <row r="106" spans="1:32">
      <c r="A106" s="176"/>
      <c r="B106" s="331">
        <v>7</v>
      </c>
      <c r="C106" s="331" t="s">
        <v>835</v>
      </c>
      <c r="D106" s="331">
        <v>22351069</v>
      </c>
      <c r="E106" s="331" t="s">
        <v>825</v>
      </c>
      <c r="F106" s="331" t="s">
        <v>629</v>
      </c>
      <c r="G106" s="333">
        <v>180.96</v>
      </c>
      <c r="H106" s="331"/>
      <c r="I106" s="331"/>
      <c r="J106" s="348"/>
      <c r="K106" s="331"/>
      <c r="L106" s="331"/>
      <c r="M106" s="331"/>
      <c r="N106" s="349"/>
      <c r="O106" s="331"/>
      <c r="P106" s="331">
        <v>1.5</v>
      </c>
      <c r="Q106" s="331"/>
      <c r="R106" s="364">
        <v>30</v>
      </c>
      <c r="S106" s="331"/>
      <c r="T106" s="364">
        <v>20</v>
      </c>
      <c r="U106" s="331">
        <v>1</v>
      </c>
      <c r="V106" s="331">
        <v>30</v>
      </c>
      <c r="W106" s="331">
        <v>1</v>
      </c>
      <c r="X106" s="331" t="s">
        <v>40</v>
      </c>
      <c r="Y106" s="331">
        <v>182.46</v>
      </c>
      <c r="Z106" s="331">
        <f t="shared" si="1"/>
        <v>82</v>
      </c>
      <c r="AA106" s="331">
        <f t="shared" si="2"/>
        <v>264.46</v>
      </c>
      <c r="AB106" s="331" t="s">
        <v>99</v>
      </c>
      <c r="AC106" s="331" t="s">
        <v>99</v>
      </c>
      <c r="AD106" s="331" t="s">
        <v>40</v>
      </c>
      <c r="AE106" s="331" t="s">
        <v>99</v>
      </c>
      <c r="AF106" s="331" t="s">
        <v>99</v>
      </c>
    </row>
    <row r="107" spans="1:32">
      <c r="A107" s="176"/>
      <c r="B107" s="331">
        <v>8</v>
      </c>
      <c r="C107" s="331" t="s">
        <v>836</v>
      </c>
      <c r="D107" s="331">
        <v>22351140</v>
      </c>
      <c r="E107" s="331" t="s">
        <v>825</v>
      </c>
      <c r="F107" s="332" t="s">
        <v>674</v>
      </c>
      <c r="G107" s="333">
        <v>183.333</v>
      </c>
      <c r="H107" s="332"/>
      <c r="I107" s="332"/>
      <c r="J107" s="348"/>
      <c r="K107" s="332"/>
      <c r="L107" s="332"/>
      <c r="M107" s="332"/>
      <c r="N107" s="332"/>
      <c r="O107" s="332"/>
      <c r="P107" s="332"/>
      <c r="Q107" s="332"/>
      <c r="R107" s="333">
        <v>30</v>
      </c>
      <c r="S107" s="332"/>
      <c r="T107" s="333">
        <v>20</v>
      </c>
      <c r="U107" s="332">
        <v>1</v>
      </c>
      <c r="V107" s="332">
        <v>30</v>
      </c>
      <c r="W107" s="332"/>
      <c r="X107" s="331" t="s">
        <v>40</v>
      </c>
      <c r="Y107" s="332">
        <v>183.33</v>
      </c>
      <c r="Z107" s="331">
        <f t="shared" si="1"/>
        <v>81</v>
      </c>
      <c r="AA107" s="332">
        <f t="shared" si="2"/>
        <v>264.33</v>
      </c>
      <c r="AB107" s="331" t="s">
        <v>99</v>
      </c>
      <c r="AC107" s="331" t="s">
        <v>99</v>
      </c>
      <c r="AD107" s="331" t="s">
        <v>40</v>
      </c>
      <c r="AE107" s="331" t="s">
        <v>99</v>
      </c>
      <c r="AF107" s="331" t="s">
        <v>99</v>
      </c>
    </row>
    <row r="108" spans="1:32">
      <c r="A108" s="176"/>
      <c r="B108" s="331">
        <v>9</v>
      </c>
      <c r="C108" s="331" t="s">
        <v>837</v>
      </c>
      <c r="D108" s="331">
        <v>22351241</v>
      </c>
      <c r="E108" s="331" t="s">
        <v>825</v>
      </c>
      <c r="F108" s="331" t="s">
        <v>674</v>
      </c>
      <c r="G108" s="333">
        <v>174.6</v>
      </c>
      <c r="H108" s="331"/>
      <c r="I108" s="331"/>
      <c r="J108" s="348"/>
      <c r="K108" s="331"/>
      <c r="L108" s="331"/>
      <c r="M108" s="331"/>
      <c r="N108" s="331"/>
      <c r="O108" s="331"/>
      <c r="P108" s="331"/>
      <c r="Q108" s="331" t="s">
        <v>838</v>
      </c>
      <c r="R108" s="364">
        <v>30</v>
      </c>
      <c r="S108" s="331"/>
      <c r="T108" s="364">
        <v>20</v>
      </c>
      <c r="U108" s="331">
        <v>1.5</v>
      </c>
      <c r="V108" s="331">
        <v>30</v>
      </c>
      <c r="W108" s="331"/>
      <c r="X108" s="331" t="s">
        <v>40</v>
      </c>
      <c r="Y108" s="331">
        <v>176.6</v>
      </c>
      <c r="Z108" s="331">
        <f t="shared" si="1"/>
        <v>81.5</v>
      </c>
      <c r="AA108" s="331">
        <f t="shared" si="2"/>
        <v>258.1</v>
      </c>
      <c r="AB108" s="331" t="s">
        <v>174</v>
      </c>
      <c r="AC108" s="331" t="s">
        <v>99</v>
      </c>
      <c r="AD108" s="331" t="s">
        <v>40</v>
      </c>
      <c r="AE108" s="331" t="s">
        <v>99</v>
      </c>
      <c r="AF108" s="331"/>
    </row>
    <row r="109" spans="1:32">
      <c r="A109" s="176"/>
      <c r="B109" s="331">
        <v>10</v>
      </c>
      <c r="C109" s="331" t="s">
        <v>839</v>
      </c>
      <c r="D109" s="331">
        <v>22351058</v>
      </c>
      <c r="E109" s="331" t="s">
        <v>825</v>
      </c>
      <c r="F109" s="331" t="s">
        <v>674</v>
      </c>
      <c r="G109" s="333">
        <v>175.8</v>
      </c>
      <c r="H109" s="331"/>
      <c r="I109" s="331"/>
      <c r="J109" s="348"/>
      <c r="K109" s="331"/>
      <c r="L109" s="331"/>
      <c r="M109" s="331"/>
      <c r="N109" s="331"/>
      <c r="O109" s="331"/>
      <c r="P109" s="331"/>
      <c r="Q109" s="331"/>
      <c r="R109" s="364">
        <v>30</v>
      </c>
      <c r="S109" s="331"/>
      <c r="T109" s="364">
        <v>20</v>
      </c>
      <c r="U109" s="331">
        <v>1</v>
      </c>
      <c r="V109" s="331">
        <v>30</v>
      </c>
      <c r="W109" s="331"/>
      <c r="X109" s="331" t="s">
        <v>40</v>
      </c>
      <c r="Y109" s="331">
        <v>175.8</v>
      </c>
      <c r="Z109" s="331">
        <f t="shared" si="1"/>
        <v>81</v>
      </c>
      <c r="AA109" s="331">
        <f t="shared" si="2"/>
        <v>256.8</v>
      </c>
      <c r="AB109" s="331" t="s">
        <v>174</v>
      </c>
      <c r="AC109" s="331" t="s">
        <v>99</v>
      </c>
      <c r="AD109" s="331" t="s">
        <v>40</v>
      </c>
      <c r="AE109" s="331" t="s">
        <v>99</v>
      </c>
      <c r="AF109" s="331"/>
    </row>
    <row r="110" spans="1:32">
      <c r="A110" s="176"/>
      <c r="B110" s="331">
        <v>11</v>
      </c>
      <c r="C110" s="331" t="s">
        <v>840</v>
      </c>
      <c r="D110" s="331">
        <v>22351225</v>
      </c>
      <c r="E110" s="331" t="s">
        <v>825</v>
      </c>
      <c r="F110" s="331" t="s">
        <v>629</v>
      </c>
      <c r="G110" s="333">
        <v>170.6</v>
      </c>
      <c r="H110" s="331"/>
      <c r="I110" s="331"/>
      <c r="J110" s="348"/>
      <c r="K110" s="331"/>
      <c r="L110" s="331"/>
      <c r="M110" s="331"/>
      <c r="N110" s="331"/>
      <c r="O110" s="331"/>
      <c r="P110" s="331"/>
      <c r="Q110" s="331"/>
      <c r="R110" s="364">
        <v>30</v>
      </c>
      <c r="S110" s="331"/>
      <c r="T110" s="364">
        <v>20</v>
      </c>
      <c r="U110" s="331">
        <v>1</v>
      </c>
      <c r="V110" s="331">
        <v>30</v>
      </c>
      <c r="W110" s="331"/>
      <c r="X110" s="331" t="s">
        <v>40</v>
      </c>
      <c r="Y110" s="331">
        <v>170.6</v>
      </c>
      <c r="Z110" s="331">
        <f t="shared" si="1"/>
        <v>81</v>
      </c>
      <c r="AA110" s="331">
        <f t="shared" si="2"/>
        <v>251.6</v>
      </c>
      <c r="AB110" s="331" t="s">
        <v>174</v>
      </c>
      <c r="AC110" s="331" t="s">
        <v>174</v>
      </c>
      <c r="AD110" s="331" t="s">
        <v>69</v>
      </c>
      <c r="AE110" s="331" t="s">
        <v>174</v>
      </c>
      <c r="AF110" s="331"/>
    </row>
    <row r="111" spans="1:32">
      <c r="A111" s="176"/>
      <c r="B111" s="331">
        <v>12</v>
      </c>
      <c r="C111" s="331" t="s">
        <v>841</v>
      </c>
      <c r="D111" s="331">
        <v>22351109</v>
      </c>
      <c r="E111" s="331" t="s">
        <v>825</v>
      </c>
      <c r="F111" s="331" t="s">
        <v>629</v>
      </c>
      <c r="G111" s="333">
        <v>181.533</v>
      </c>
      <c r="H111" s="331"/>
      <c r="I111" s="331"/>
      <c r="J111" s="348"/>
      <c r="K111" s="331"/>
      <c r="L111" s="331"/>
      <c r="M111" s="331"/>
      <c r="N111" s="331"/>
      <c r="O111" s="331"/>
      <c r="P111" s="331"/>
      <c r="Q111" s="331"/>
      <c r="R111" s="364">
        <v>30</v>
      </c>
      <c r="S111" s="331"/>
      <c r="T111" s="364">
        <v>10</v>
      </c>
      <c r="U111" s="331">
        <v>1</v>
      </c>
      <c r="V111" s="331">
        <v>23.5</v>
      </c>
      <c r="W111" s="331"/>
      <c r="X111" s="331" t="s">
        <v>40</v>
      </c>
      <c r="Y111" s="331">
        <v>181.533</v>
      </c>
      <c r="Z111" s="331">
        <f t="shared" si="1"/>
        <v>64.5</v>
      </c>
      <c r="AA111" s="331">
        <f t="shared" si="2"/>
        <v>246.033</v>
      </c>
      <c r="AB111" s="331" t="s">
        <v>99</v>
      </c>
      <c r="AC111" s="331" t="s">
        <v>174</v>
      </c>
      <c r="AD111" s="331" t="s">
        <v>69</v>
      </c>
      <c r="AE111" s="331"/>
      <c r="AF111" s="331"/>
    </row>
    <row r="112" spans="1:32">
      <c r="A112" s="176"/>
      <c r="B112" s="331">
        <v>13</v>
      </c>
      <c r="C112" s="331" t="s">
        <v>842</v>
      </c>
      <c r="D112" s="331">
        <v>22351311</v>
      </c>
      <c r="E112" s="331" t="s">
        <v>825</v>
      </c>
      <c r="F112" s="331" t="s">
        <v>629</v>
      </c>
      <c r="G112" s="333">
        <v>179.2667</v>
      </c>
      <c r="H112" s="331"/>
      <c r="I112" s="331"/>
      <c r="J112" s="348"/>
      <c r="K112" s="331"/>
      <c r="L112" s="331"/>
      <c r="M112" s="331"/>
      <c r="N112" s="331"/>
      <c r="O112" s="331"/>
      <c r="P112" s="331"/>
      <c r="Q112" s="331"/>
      <c r="R112" s="364">
        <v>22.5</v>
      </c>
      <c r="S112" s="331"/>
      <c r="T112" s="364">
        <v>10</v>
      </c>
      <c r="U112" s="331">
        <v>1</v>
      </c>
      <c r="V112" s="331">
        <v>30</v>
      </c>
      <c r="W112" s="331">
        <v>1</v>
      </c>
      <c r="X112" s="331" t="s">
        <v>40</v>
      </c>
      <c r="Y112" s="331">
        <v>179.2667</v>
      </c>
      <c r="Z112" s="331">
        <f t="shared" si="1"/>
        <v>64.5</v>
      </c>
      <c r="AA112" s="331">
        <f t="shared" si="2"/>
        <v>243.7667</v>
      </c>
      <c r="AB112" s="331" t="s">
        <v>174</v>
      </c>
      <c r="AC112" s="331" t="s">
        <v>174</v>
      </c>
      <c r="AD112" s="331" t="s">
        <v>69</v>
      </c>
      <c r="AE112" s="331"/>
      <c r="AF112" s="331"/>
    </row>
    <row r="113" spans="1:32">
      <c r="A113" s="176"/>
      <c r="B113" s="331">
        <v>14</v>
      </c>
      <c r="C113" s="331" t="s">
        <v>843</v>
      </c>
      <c r="D113" s="331">
        <v>22351078</v>
      </c>
      <c r="E113" s="331" t="s">
        <v>825</v>
      </c>
      <c r="F113" s="331" t="s">
        <v>629</v>
      </c>
      <c r="G113" s="333">
        <v>174.8</v>
      </c>
      <c r="H113" s="331"/>
      <c r="I113" s="331"/>
      <c r="J113" s="348"/>
      <c r="K113" s="331"/>
      <c r="L113" s="331"/>
      <c r="M113" s="350"/>
      <c r="N113" s="331"/>
      <c r="O113" s="331"/>
      <c r="P113" s="331"/>
      <c r="Q113" s="331"/>
      <c r="R113" s="364">
        <v>26.25</v>
      </c>
      <c r="S113" s="331"/>
      <c r="T113" s="364">
        <v>10</v>
      </c>
      <c r="U113" s="331">
        <v>1</v>
      </c>
      <c r="V113" s="331">
        <v>30</v>
      </c>
      <c r="W113" s="331"/>
      <c r="X113" s="331" t="s">
        <v>40</v>
      </c>
      <c r="Y113" s="331">
        <v>174.8</v>
      </c>
      <c r="Z113" s="331">
        <f t="shared" si="1"/>
        <v>67.25</v>
      </c>
      <c r="AA113" s="331">
        <f t="shared" si="2"/>
        <v>242.05</v>
      </c>
      <c r="AB113" s="331" t="s">
        <v>174</v>
      </c>
      <c r="AC113" s="331" t="s">
        <v>174</v>
      </c>
      <c r="AD113" s="331" t="s">
        <v>69</v>
      </c>
      <c r="AE113" s="331"/>
      <c r="AF113" s="331"/>
    </row>
    <row r="114" spans="1:32">
      <c r="A114" s="176"/>
      <c r="B114" s="331">
        <v>15</v>
      </c>
      <c r="C114" s="331" t="s">
        <v>844</v>
      </c>
      <c r="D114" s="331">
        <v>22351033</v>
      </c>
      <c r="E114" s="331" t="s">
        <v>825</v>
      </c>
      <c r="F114" s="331" t="s">
        <v>629</v>
      </c>
      <c r="G114" s="333">
        <v>184.8667</v>
      </c>
      <c r="H114" s="331"/>
      <c r="I114" s="331"/>
      <c r="J114" s="348"/>
      <c r="K114" s="331"/>
      <c r="L114" s="331"/>
      <c r="M114" s="331"/>
      <c r="N114" s="331"/>
      <c r="O114" s="331"/>
      <c r="P114" s="331"/>
      <c r="Q114" s="331"/>
      <c r="R114" s="364">
        <v>26.25</v>
      </c>
      <c r="S114" s="331"/>
      <c r="T114" s="364">
        <v>10</v>
      </c>
      <c r="U114" s="331">
        <v>1</v>
      </c>
      <c r="V114" s="331">
        <v>19.78</v>
      </c>
      <c r="W114" s="331"/>
      <c r="X114" s="331" t="s">
        <v>40</v>
      </c>
      <c r="Y114" s="331">
        <v>184.8667</v>
      </c>
      <c r="Z114" s="331">
        <f t="shared" si="1"/>
        <v>57.03</v>
      </c>
      <c r="AA114" s="331">
        <f t="shared" si="2"/>
        <v>241.8967</v>
      </c>
      <c r="AB114" s="331" t="s">
        <v>99</v>
      </c>
      <c r="AC114" s="331" t="s">
        <v>174</v>
      </c>
      <c r="AD114" s="331" t="s">
        <v>69</v>
      </c>
      <c r="AE114" s="331"/>
      <c r="AF114" s="331"/>
    </row>
    <row r="115" spans="1:32">
      <c r="A115" s="176"/>
      <c r="B115" s="331">
        <v>16</v>
      </c>
      <c r="C115" s="331" t="s">
        <v>845</v>
      </c>
      <c r="D115" s="331">
        <v>22351176</v>
      </c>
      <c r="E115" s="331" t="s">
        <v>825</v>
      </c>
      <c r="F115" s="331" t="s">
        <v>846</v>
      </c>
      <c r="G115" s="333">
        <v>181</v>
      </c>
      <c r="H115" s="331"/>
      <c r="I115" s="331"/>
      <c r="J115" s="348"/>
      <c r="K115" s="331"/>
      <c r="L115" s="331"/>
      <c r="M115" s="331"/>
      <c r="N115" s="331"/>
      <c r="O115" s="331"/>
      <c r="P115" s="331"/>
      <c r="Q115" s="331"/>
      <c r="R115" s="364">
        <v>7.5</v>
      </c>
      <c r="S115" s="331"/>
      <c r="T115" s="364">
        <v>10</v>
      </c>
      <c r="U115" s="331">
        <v>1</v>
      </c>
      <c r="V115" s="331">
        <v>30</v>
      </c>
      <c r="W115" s="349">
        <v>6</v>
      </c>
      <c r="X115" s="331" t="s">
        <v>40</v>
      </c>
      <c r="Y115" s="331">
        <v>181</v>
      </c>
      <c r="Z115" s="331">
        <f t="shared" si="1"/>
        <v>54.5</v>
      </c>
      <c r="AA115" s="331">
        <f t="shared" si="2"/>
        <v>235.5</v>
      </c>
      <c r="AB115" s="331" t="s">
        <v>99</v>
      </c>
      <c r="AC115" s="331" t="s">
        <v>174</v>
      </c>
      <c r="AD115" s="331" t="s">
        <v>69</v>
      </c>
      <c r="AE115" s="331"/>
      <c r="AF115" s="331"/>
    </row>
    <row r="116" spans="1:32">
      <c r="A116" s="176"/>
      <c r="B116" s="331">
        <v>17</v>
      </c>
      <c r="C116" s="331" t="s">
        <v>847</v>
      </c>
      <c r="D116" s="331">
        <v>22351113</v>
      </c>
      <c r="E116" s="331" t="s">
        <v>825</v>
      </c>
      <c r="F116" s="331" t="s">
        <v>674</v>
      </c>
      <c r="G116" s="333">
        <v>179.133</v>
      </c>
      <c r="H116" s="331"/>
      <c r="I116" s="331"/>
      <c r="J116" s="348"/>
      <c r="K116" s="331"/>
      <c r="L116" s="331"/>
      <c r="M116" s="331"/>
      <c r="N116" s="331"/>
      <c r="O116" s="331"/>
      <c r="P116" s="331"/>
      <c r="Q116" s="331"/>
      <c r="R116" s="364">
        <v>3.75</v>
      </c>
      <c r="S116" s="331"/>
      <c r="T116" s="364">
        <v>10</v>
      </c>
      <c r="U116" s="331">
        <v>1</v>
      </c>
      <c r="V116" s="331">
        <v>27</v>
      </c>
      <c r="W116" s="331">
        <v>3</v>
      </c>
      <c r="X116" s="331" t="s">
        <v>40</v>
      </c>
      <c r="Y116" s="364">
        <v>179.133</v>
      </c>
      <c r="Z116" s="331">
        <f t="shared" si="1"/>
        <v>44.75</v>
      </c>
      <c r="AA116" s="331">
        <f t="shared" si="2"/>
        <v>223.883</v>
      </c>
      <c r="AB116" s="331" t="s">
        <v>174</v>
      </c>
      <c r="AC116" s="331" t="s">
        <v>174</v>
      </c>
      <c r="AD116" s="331" t="s">
        <v>69</v>
      </c>
      <c r="AE116" s="331"/>
      <c r="AF116" s="331"/>
    </row>
    <row r="117" spans="1:32">
      <c r="A117" s="176"/>
      <c r="B117" s="331">
        <v>18</v>
      </c>
      <c r="C117" s="331" t="s">
        <v>848</v>
      </c>
      <c r="D117" s="331">
        <v>22351008</v>
      </c>
      <c r="E117" s="331" t="s">
        <v>825</v>
      </c>
      <c r="F117" s="331" t="s">
        <v>631</v>
      </c>
      <c r="G117" s="333">
        <v>176.98</v>
      </c>
      <c r="H117" s="331"/>
      <c r="I117" s="331"/>
      <c r="J117" s="348"/>
      <c r="K117" s="331"/>
      <c r="L117" s="331"/>
      <c r="M117" s="331"/>
      <c r="N117" s="331"/>
      <c r="O117" s="331"/>
      <c r="P117" s="331"/>
      <c r="Q117" s="331"/>
      <c r="R117" s="364"/>
      <c r="S117" s="331"/>
      <c r="T117" s="364">
        <v>10</v>
      </c>
      <c r="U117" s="331">
        <v>1</v>
      </c>
      <c r="V117" s="331">
        <v>30</v>
      </c>
      <c r="W117" s="349">
        <v>3</v>
      </c>
      <c r="X117" s="331" t="s">
        <v>40</v>
      </c>
      <c r="Y117" s="331">
        <v>176.98</v>
      </c>
      <c r="Z117" s="331">
        <f t="shared" si="1"/>
        <v>44</v>
      </c>
      <c r="AA117" s="331">
        <f t="shared" si="2"/>
        <v>220.98</v>
      </c>
      <c r="AB117" s="331" t="s">
        <v>174</v>
      </c>
      <c r="AC117" s="331" t="s">
        <v>174</v>
      </c>
      <c r="AD117" s="331" t="s">
        <v>69</v>
      </c>
      <c r="AE117" s="331"/>
      <c r="AF117" s="331"/>
    </row>
    <row r="118" spans="1:32">
      <c r="A118" s="176"/>
      <c r="B118" s="331">
        <v>19</v>
      </c>
      <c r="C118" s="331" t="s">
        <v>849</v>
      </c>
      <c r="D118" s="331">
        <v>22351168</v>
      </c>
      <c r="E118" s="331" t="s">
        <v>825</v>
      </c>
      <c r="F118" s="331" t="s">
        <v>674</v>
      </c>
      <c r="G118" s="333">
        <v>174.4</v>
      </c>
      <c r="H118" s="331"/>
      <c r="I118" s="331"/>
      <c r="J118" s="348"/>
      <c r="K118" s="331"/>
      <c r="L118" s="331"/>
      <c r="M118" s="331"/>
      <c r="N118" s="331"/>
      <c r="O118" s="331"/>
      <c r="P118" s="331"/>
      <c r="Q118" s="331"/>
      <c r="R118" s="364">
        <v>15</v>
      </c>
      <c r="S118" s="331"/>
      <c r="T118" s="364">
        <v>10</v>
      </c>
      <c r="U118" s="331">
        <v>1</v>
      </c>
      <c r="V118" s="331"/>
      <c r="W118" s="331"/>
      <c r="X118" s="331" t="s">
        <v>40</v>
      </c>
      <c r="Y118" s="331">
        <v>174.4</v>
      </c>
      <c r="Z118" s="331">
        <f t="shared" si="1"/>
        <v>26</v>
      </c>
      <c r="AA118" s="331">
        <f t="shared" si="2"/>
        <v>200.4</v>
      </c>
      <c r="AB118" s="331" t="s">
        <v>174</v>
      </c>
      <c r="AC118" s="331" t="s">
        <v>174</v>
      </c>
      <c r="AD118" s="331" t="s">
        <v>69</v>
      </c>
      <c r="AE118" s="331"/>
      <c r="AF118" s="331"/>
    </row>
    <row r="119" spans="1:32">
      <c r="A119" s="176"/>
      <c r="B119" s="331">
        <v>20</v>
      </c>
      <c r="C119" s="331" t="s">
        <v>850</v>
      </c>
      <c r="D119" s="331">
        <v>22351249</v>
      </c>
      <c r="E119" s="331" t="s">
        <v>825</v>
      </c>
      <c r="F119" s="331" t="s">
        <v>674</v>
      </c>
      <c r="G119" s="333">
        <v>171.6</v>
      </c>
      <c r="H119" s="331"/>
      <c r="I119" s="331"/>
      <c r="J119" s="348"/>
      <c r="K119" s="331"/>
      <c r="L119" s="331"/>
      <c r="M119" s="331"/>
      <c r="N119" s="331"/>
      <c r="O119" s="331"/>
      <c r="P119" s="331"/>
      <c r="Q119" s="331"/>
      <c r="R119" s="364">
        <v>7.5</v>
      </c>
      <c r="S119" s="331"/>
      <c r="T119" s="364">
        <v>10</v>
      </c>
      <c r="U119" s="331">
        <v>1</v>
      </c>
      <c r="V119" s="331"/>
      <c r="W119" s="331"/>
      <c r="X119" s="331" t="s">
        <v>40</v>
      </c>
      <c r="Y119" s="331">
        <v>171.6</v>
      </c>
      <c r="Z119" s="331">
        <f t="shared" si="1"/>
        <v>18.5</v>
      </c>
      <c r="AA119" s="331">
        <f t="shared" si="2"/>
        <v>190.1</v>
      </c>
      <c r="AB119" s="331" t="s">
        <v>174</v>
      </c>
      <c r="AC119" s="331" t="s">
        <v>174</v>
      </c>
      <c r="AD119" s="331" t="s">
        <v>69</v>
      </c>
      <c r="AE119" s="331"/>
      <c r="AF119" s="331"/>
    </row>
    <row r="120" spans="1:32">
      <c r="A120" s="176"/>
      <c r="B120" s="331">
        <v>21</v>
      </c>
      <c r="C120" s="331" t="s">
        <v>851</v>
      </c>
      <c r="D120" s="331">
        <v>22351020</v>
      </c>
      <c r="E120" s="331" t="s">
        <v>825</v>
      </c>
      <c r="F120" s="331" t="s">
        <v>674</v>
      </c>
      <c r="G120" s="333">
        <v>178.933</v>
      </c>
      <c r="H120" s="331"/>
      <c r="I120" s="331"/>
      <c r="J120" s="348"/>
      <c r="K120" s="331"/>
      <c r="L120" s="331"/>
      <c r="M120" s="331"/>
      <c r="N120" s="331"/>
      <c r="O120" s="331"/>
      <c r="P120" s="331"/>
      <c r="Q120" s="331"/>
      <c r="R120" s="364"/>
      <c r="S120" s="331"/>
      <c r="T120" s="364">
        <v>10</v>
      </c>
      <c r="U120" s="331">
        <v>1</v>
      </c>
      <c r="V120" s="331"/>
      <c r="W120" s="331"/>
      <c r="X120" s="331" t="s">
        <v>40</v>
      </c>
      <c r="Y120" s="331">
        <v>178.933</v>
      </c>
      <c r="Z120" s="331">
        <f t="shared" si="1"/>
        <v>11</v>
      </c>
      <c r="AA120" s="331">
        <f t="shared" si="2"/>
        <v>189.933</v>
      </c>
      <c r="AB120" s="331" t="s">
        <v>174</v>
      </c>
      <c r="AC120" s="331" t="s">
        <v>174</v>
      </c>
      <c r="AD120" s="331" t="s">
        <v>69</v>
      </c>
      <c r="AE120" s="331"/>
      <c r="AF120" s="331"/>
    </row>
    <row r="121" spans="1:32">
      <c r="A121" s="176"/>
      <c r="B121" s="331">
        <v>22</v>
      </c>
      <c r="C121" s="331" t="s">
        <v>852</v>
      </c>
      <c r="D121" s="331">
        <v>22351030</v>
      </c>
      <c r="E121" s="331" t="s">
        <v>825</v>
      </c>
      <c r="F121" s="331" t="s">
        <v>631</v>
      </c>
      <c r="G121" s="333">
        <v>176.4</v>
      </c>
      <c r="H121" s="331"/>
      <c r="I121" s="331"/>
      <c r="J121" s="348"/>
      <c r="K121" s="331"/>
      <c r="L121" s="331"/>
      <c r="M121" s="331"/>
      <c r="N121" s="331"/>
      <c r="O121" s="331"/>
      <c r="P121" s="331"/>
      <c r="Q121" s="331"/>
      <c r="R121" s="364"/>
      <c r="S121" s="331"/>
      <c r="T121" s="364">
        <v>10</v>
      </c>
      <c r="U121" s="331">
        <v>1</v>
      </c>
      <c r="V121" s="331"/>
      <c r="W121" s="331"/>
      <c r="X121" s="331" t="s">
        <v>40</v>
      </c>
      <c r="Y121" s="331">
        <v>176.4</v>
      </c>
      <c r="Z121" s="331">
        <f t="shared" si="1"/>
        <v>11</v>
      </c>
      <c r="AA121" s="331">
        <f t="shared" si="2"/>
        <v>187.4</v>
      </c>
      <c r="AB121" s="331" t="s">
        <v>174</v>
      </c>
      <c r="AC121" s="331" t="s">
        <v>174</v>
      </c>
      <c r="AD121" s="331" t="s">
        <v>69</v>
      </c>
      <c r="AE121" s="331"/>
      <c r="AF121" s="331"/>
    </row>
    <row r="122" spans="1:32">
      <c r="A122" s="176"/>
      <c r="B122" s="331">
        <v>23</v>
      </c>
      <c r="C122" s="331" t="s">
        <v>853</v>
      </c>
      <c r="D122" s="331">
        <v>22351313</v>
      </c>
      <c r="E122" s="331" t="s">
        <v>825</v>
      </c>
      <c r="F122" s="331" t="s">
        <v>629</v>
      </c>
      <c r="G122" s="333">
        <v>159.68</v>
      </c>
      <c r="H122" s="331"/>
      <c r="I122" s="331"/>
      <c r="J122" s="348" t="s">
        <v>854</v>
      </c>
      <c r="K122" s="331"/>
      <c r="L122" s="331"/>
      <c r="M122" s="331"/>
      <c r="N122" s="331"/>
      <c r="O122" s="331"/>
      <c r="P122" s="331"/>
      <c r="Q122" s="331"/>
      <c r="R122" s="364"/>
      <c r="S122" s="331"/>
      <c r="T122" s="364">
        <v>20</v>
      </c>
      <c r="U122" s="331">
        <v>1</v>
      </c>
      <c r="V122" s="331"/>
      <c r="W122" s="331"/>
      <c r="X122" s="331" t="s">
        <v>40</v>
      </c>
      <c r="Y122" s="331">
        <v>163.68</v>
      </c>
      <c r="Z122" s="331">
        <f t="shared" si="1"/>
        <v>21</v>
      </c>
      <c r="AA122" s="331">
        <f t="shared" si="2"/>
        <v>184.68</v>
      </c>
      <c r="AB122" s="331" t="s">
        <v>174</v>
      </c>
      <c r="AC122" s="331" t="s">
        <v>174</v>
      </c>
      <c r="AD122" s="331" t="s">
        <v>69</v>
      </c>
      <c r="AE122" s="331"/>
      <c r="AF122" s="331"/>
    </row>
    <row r="123" spans="1:32">
      <c r="A123" s="176"/>
      <c r="B123" s="331">
        <v>24</v>
      </c>
      <c r="C123" s="331" t="s">
        <v>855</v>
      </c>
      <c r="D123" s="331">
        <v>22351007</v>
      </c>
      <c r="E123" s="331" t="s">
        <v>825</v>
      </c>
      <c r="F123" s="331" t="s">
        <v>674</v>
      </c>
      <c r="G123" s="333">
        <v>172.4</v>
      </c>
      <c r="H123" s="331"/>
      <c r="I123" s="331"/>
      <c r="J123" s="348"/>
      <c r="K123" s="331"/>
      <c r="L123" s="331"/>
      <c r="M123" s="331"/>
      <c r="N123" s="331"/>
      <c r="O123" s="331"/>
      <c r="P123" s="331"/>
      <c r="Q123" s="331"/>
      <c r="R123" s="364"/>
      <c r="S123" s="331"/>
      <c r="T123" s="364">
        <v>10</v>
      </c>
      <c r="U123" s="331">
        <v>1</v>
      </c>
      <c r="V123" s="331"/>
      <c r="W123" s="331"/>
      <c r="X123" s="331" t="s">
        <v>40</v>
      </c>
      <c r="Y123" s="331">
        <v>172.4</v>
      </c>
      <c r="Z123" s="331">
        <f t="shared" si="1"/>
        <v>11</v>
      </c>
      <c r="AA123" s="331">
        <f t="shared" si="2"/>
        <v>183.4</v>
      </c>
      <c r="AB123" s="331" t="s">
        <v>174</v>
      </c>
      <c r="AC123" s="331" t="s">
        <v>174</v>
      </c>
      <c r="AD123" s="331" t="s">
        <v>69</v>
      </c>
      <c r="AE123" s="331"/>
      <c r="AF123" s="331"/>
    </row>
    <row r="124" spans="1:32">
      <c r="A124" s="176"/>
      <c r="B124" s="331">
        <v>25</v>
      </c>
      <c r="C124" s="331" t="s">
        <v>856</v>
      </c>
      <c r="D124" s="331">
        <v>22351149</v>
      </c>
      <c r="E124" s="331" t="s">
        <v>825</v>
      </c>
      <c r="F124" s="331" t="s">
        <v>846</v>
      </c>
      <c r="G124" s="333">
        <v>170.4</v>
      </c>
      <c r="H124" s="331"/>
      <c r="I124" s="331"/>
      <c r="J124" s="348"/>
      <c r="K124" s="331"/>
      <c r="L124" s="331"/>
      <c r="M124" s="331"/>
      <c r="N124" s="331"/>
      <c r="O124" s="331"/>
      <c r="P124" s="331"/>
      <c r="Q124" s="331"/>
      <c r="R124" s="364"/>
      <c r="S124" s="331"/>
      <c r="T124" s="364">
        <v>10</v>
      </c>
      <c r="U124" s="331">
        <v>1</v>
      </c>
      <c r="V124" s="331"/>
      <c r="W124" s="331"/>
      <c r="X124" s="331" t="s">
        <v>40</v>
      </c>
      <c r="Y124" s="331">
        <v>170.4</v>
      </c>
      <c r="Z124" s="331">
        <f t="shared" si="1"/>
        <v>11</v>
      </c>
      <c r="AA124" s="331">
        <f t="shared" si="2"/>
        <v>181.4</v>
      </c>
      <c r="AB124" s="331" t="s">
        <v>174</v>
      </c>
      <c r="AC124" s="331" t="s">
        <v>174</v>
      </c>
      <c r="AD124" s="331" t="s">
        <v>69</v>
      </c>
      <c r="AE124" s="331"/>
      <c r="AF124" s="331"/>
    </row>
    <row r="125" spans="1:32">
      <c r="A125" s="176"/>
      <c r="B125" s="331">
        <v>26</v>
      </c>
      <c r="C125" s="331" t="s">
        <v>857</v>
      </c>
      <c r="D125" s="331">
        <v>22351081</v>
      </c>
      <c r="E125" s="331" t="s">
        <v>825</v>
      </c>
      <c r="F125" s="331" t="s">
        <v>631</v>
      </c>
      <c r="G125" s="333">
        <v>167.4</v>
      </c>
      <c r="H125" s="331"/>
      <c r="I125" s="331"/>
      <c r="J125" s="348"/>
      <c r="K125" s="331"/>
      <c r="L125" s="331"/>
      <c r="M125" s="331"/>
      <c r="N125" s="331"/>
      <c r="O125" s="331"/>
      <c r="P125" s="331"/>
      <c r="Q125" s="331"/>
      <c r="R125" s="364"/>
      <c r="S125" s="331"/>
      <c r="T125" s="364"/>
      <c r="U125" s="331"/>
      <c r="V125" s="331"/>
      <c r="W125" s="331"/>
      <c r="X125" s="331" t="s">
        <v>40</v>
      </c>
      <c r="Y125" s="331">
        <v>167.4</v>
      </c>
      <c r="Z125" s="331">
        <v>0</v>
      </c>
      <c r="AA125" s="331">
        <f t="shared" si="2"/>
        <v>167.4</v>
      </c>
      <c r="AB125" s="331" t="s">
        <v>174</v>
      </c>
      <c r="AC125" s="331" t="s">
        <v>174</v>
      </c>
      <c r="AD125" s="331" t="s">
        <v>69</v>
      </c>
      <c r="AE125" s="331"/>
      <c r="AF125" s="331"/>
    </row>
    <row r="126" spans="1:32">
      <c r="A126" s="177"/>
      <c r="B126" s="331">
        <v>27</v>
      </c>
      <c r="C126" s="331" t="s">
        <v>858</v>
      </c>
      <c r="D126" s="331">
        <v>22351180</v>
      </c>
      <c r="E126" s="331" t="s">
        <v>825</v>
      </c>
      <c r="F126" s="331" t="s">
        <v>674</v>
      </c>
      <c r="G126" s="333">
        <v>166.1625</v>
      </c>
      <c r="H126" s="331"/>
      <c r="I126" s="331"/>
      <c r="J126" s="348"/>
      <c r="K126" s="331"/>
      <c r="L126" s="331"/>
      <c r="M126" s="331"/>
      <c r="N126" s="331"/>
      <c r="O126" s="331"/>
      <c r="P126" s="331"/>
      <c r="Q126" s="331"/>
      <c r="R126" s="364"/>
      <c r="S126" s="331"/>
      <c r="T126" s="364"/>
      <c r="U126" s="331"/>
      <c r="V126" s="331"/>
      <c r="W126" s="331"/>
      <c r="X126" s="331" t="s">
        <v>40</v>
      </c>
      <c r="Y126" s="331">
        <v>166.1625</v>
      </c>
      <c r="Z126" s="331">
        <f>SUM(R126:W126)</f>
        <v>0</v>
      </c>
      <c r="AA126" s="331">
        <f t="shared" si="2"/>
        <v>166.1625</v>
      </c>
      <c r="AB126" s="331" t="s">
        <v>174</v>
      </c>
      <c r="AC126" s="331" t="s">
        <v>174</v>
      </c>
      <c r="AD126" s="331" t="s">
        <v>69</v>
      </c>
      <c r="AE126" s="331"/>
      <c r="AF126" s="331"/>
    </row>
    <row r="127" ht="26" spans="1:32">
      <c r="A127" s="274" t="s">
        <v>859</v>
      </c>
      <c r="B127" s="336">
        <v>1</v>
      </c>
      <c r="C127" s="337" t="s">
        <v>860</v>
      </c>
      <c r="D127" s="338">
        <v>22351226</v>
      </c>
      <c r="E127" s="339" t="s">
        <v>859</v>
      </c>
      <c r="F127" s="340" t="s">
        <v>629</v>
      </c>
      <c r="G127" s="336">
        <v>183.73</v>
      </c>
      <c r="H127" s="336"/>
      <c r="I127" s="336"/>
      <c r="J127" s="336"/>
      <c r="K127" s="336"/>
      <c r="L127" s="336"/>
      <c r="M127" s="336"/>
      <c r="N127" s="336" t="s">
        <v>861</v>
      </c>
      <c r="O127" s="336"/>
      <c r="P127" s="336"/>
      <c r="Q127" s="336"/>
      <c r="R127" s="336">
        <v>30</v>
      </c>
      <c r="S127" s="336"/>
      <c r="T127" s="336">
        <v>20</v>
      </c>
      <c r="U127" s="336"/>
      <c r="V127" s="336">
        <v>30</v>
      </c>
      <c r="W127" s="336" t="s">
        <v>862</v>
      </c>
      <c r="X127" s="336" t="s">
        <v>40</v>
      </c>
      <c r="Y127" s="336">
        <v>189.73</v>
      </c>
      <c r="Z127" s="336">
        <v>82</v>
      </c>
      <c r="AA127" s="336">
        <f t="shared" ref="AA127:AA159" si="3">Y127+Z127</f>
        <v>271.73</v>
      </c>
      <c r="AB127" s="336" t="s">
        <v>99</v>
      </c>
      <c r="AC127" s="336" t="s">
        <v>99</v>
      </c>
      <c r="AD127" s="336" t="s">
        <v>40</v>
      </c>
      <c r="AE127" s="336" t="s">
        <v>99</v>
      </c>
      <c r="AF127" s="336" t="s">
        <v>99</v>
      </c>
    </row>
    <row r="128" ht="54.5" spans="1:32">
      <c r="A128" s="176"/>
      <c r="B128" s="336">
        <v>2</v>
      </c>
      <c r="C128" s="337" t="s">
        <v>863</v>
      </c>
      <c r="D128" s="338">
        <v>22351154</v>
      </c>
      <c r="E128" s="339" t="s">
        <v>859</v>
      </c>
      <c r="F128" s="340" t="s">
        <v>629</v>
      </c>
      <c r="G128" s="336">
        <v>184.9</v>
      </c>
      <c r="H128" s="336"/>
      <c r="I128" s="336"/>
      <c r="J128" s="336"/>
      <c r="K128" s="336"/>
      <c r="L128" s="336"/>
      <c r="M128" s="336"/>
      <c r="N128" s="336"/>
      <c r="O128" s="336"/>
      <c r="P128" s="336"/>
      <c r="Q128" s="336"/>
      <c r="R128" s="336">
        <v>30</v>
      </c>
      <c r="S128" s="336"/>
      <c r="T128" s="336">
        <v>20</v>
      </c>
      <c r="U128" s="336"/>
      <c r="V128" s="336">
        <v>30</v>
      </c>
      <c r="W128" s="367" t="s">
        <v>864</v>
      </c>
      <c r="X128" s="336" t="s">
        <v>40</v>
      </c>
      <c r="Y128" s="336">
        <v>184.9</v>
      </c>
      <c r="Z128" s="336">
        <v>84</v>
      </c>
      <c r="AA128" s="336">
        <f t="shared" si="3"/>
        <v>268.9</v>
      </c>
      <c r="AB128" s="336" t="s">
        <v>99</v>
      </c>
      <c r="AC128" s="336" t="s">
        <v>99</v>
      </c>
      <c r="AD128" s="336" t="s">
        <v>40</v>
      </c>
      <c r="AE128" s="336" t="s">
        <v>99</v>
      </c>
      <c r="AF128" s="336" t="s">
        <v>99</v>
      </c>
    </row>
    <row r="129" ht="52" spans="1:32">
      <c r="A129" s="176"/>
      <c r="B129" s="336">
        <v>3</v>
      </c>
      <c r="C129" s="337" t="s">
        <v>865</v>
      </c>
      <c r="D129" s="338">
        <v>22351257</v>
      </c>
      <c r="E129" s="339" t="s">
        <v>859</v>
      </c>
      <c r="F129" s="340" t="s">
        <v>629</v>
      </c>
      <c r="G129" s="336">
        <v>179.13</v>
      </c>
      <c r="H129" s="336"/>
      <c r="I129" s="336"/>
      <c r="J129" s="336"/>
      <c r="K129" s="336"/>
      <c r="L129" s="336"/>
      <c r="M129" s="336"/>
      <c r="N129" s="336"/>
      <c r="O129" s="336"/>
      <c r="P129" s="336"/>
      <c r="Q129" s="336"/>
      <c r="R129" s="336">
        <v>30</v>
      </c>
      <c r="S129" s="336">
        <v>2</v>
      </c>
      <c r="T129" s="336">
        <v>20</v>
      </c>
      <c r="U129" s="336"/>
      <c r="V129" s="336">
        <v>30</v>
      </c>
      <c r="W129" s="336" t="s">
        <v>866</v>
      </c>
      <c r="X129" s="336" t="s">
        <v>40</v>
      </c>
      <c r="Y129" s="336">
        <v>179.13</v>
      </c>
      <c r="Z129" s="336">
        <v>87</v>
      </c>
      <c r="AA129" s="336">
        <f t="shared" si="3"/>
        <v>266.13</v>
      </c>
      <c r="AB129" s="336" t="s">
        <v>99</v>
      </c>
      <c r="AC129" s="336" t="s">
        <v>99</v>
      </c>
      <c r="AD129" s="336" t="s">
        <v>40</v>
      </c>
      <c r="AE129" s="336" t="s">
        <v>99</v>
      </c>
      <c r="AF129" s="336" t="s">
        <v>99</v>
      </c>
    </row>
    <row r="130" spans="1:32">
      <c r="A130" s="176"/>
      <c r="B130" s="336">
        <v>4</v>
      </c>
      <c r="C130" s="337" t="s">
        <v>867</v>
      </c>
      <c r="D130" s="338">
        <v>22351245</v>
      </c>
      <c r="E130" s="339" t="s">
        <v>859</v>
      </c>
      <c r="F130" s="340" t="s">
        <v>629</v>
      </c>
      <c r="G130" s="336">
        <v>180.17</v>
      </c>
      <c r="H130" s="336"/>
      <c r="I130" s="336"/>
      <c r="J130" s="336"/>
      <c r="K130" s="336"/>
      <c r="L130" s="336"/>
      <c r="M130" s="336"/>
      <c r="N130" s="336"/>
      <c r="O130" s="336"/>
      <c r="P130" s="336"/>
      <c r="Q130" s="336"/>
      <c r="R130" s="336">
        <v>30</v>
      </c>
      <c r="S130" s="336" t="s">
        <v>54</v>
      </c>
      <c r="T130" s="336">
        <v>20</v>
      </c>
      <c r="U130" s="336"/>
      <c r="V130" s="336">
        <v>30</v>
      </c>
      <c r="W130" s="336" t="s">
        <v>868</v>
      </c>
      <c r="X130" s="336" t="s">
        <v>40</v>
      </c>
      <c r="Y130" s="336">
        <v>180.17</v>
      </c>
      <c r="Z130" s="336">
        <v>82</v>
      </c>
      <c r="AA130" s="336">
        <f t="shared" si="3"/>
        <v>262.17</v>
      </c>
      <c r="AB130" s="336" t="s">
        <v>99</v>
      </c>
      <c r="AC130" s="336" t="s">
        <v>99</v>
      </c>
      <c r="AD130" s="336" t="s">
        <v>40</v>
      </c>
      <c r="AE130" s="336" t="s">
        <v>99</v>
      </c>
      <c r="AF130" s="336" t="s">
        <v>99</v>
      </c>
    </row>
    <row r="131" ht="26" spans="1:32">
      <c r="A131" s="176"/>
      <c r="B131" s="336">
        <v>5</v>
      </c>
      <c r="C131" s="337" t="s">
        <v>869</v>
      </c>
      <c r="D131" s="338">
        <v>22351091</v>
      </c>
      <c r="E131" s="339" t="s">
        <v>859</v>
      </c>
      <c r="F131" s="340" t="s">
        <v>674</v>
      </c>
      <c r="G131" s="336">
        <v>175.53</v>
      </c>
      <c r="H131" s="336"/>
      <c r="I131" s="336"/>
      <c r="J131" s="336"/>
      <c r="K131" s="336"/>
      <c r="L131" s="336"/>
      <c r="M131" s="336"/>
      <c r="N131" s="336"/>
      <c r="O131" s="336"/>
      <c r="P131" s="336"/>
      <c r="Q131" s="336"/>
      <c r="R131" s="336">
        <v>30</v>
      </c>
      <c r="S131" s="336"/>
      <c r="T131" s="336">
        <v>20</v>
      </c>
      <c r="U131" s="336"/>
      <c r="V131" s="336">
        <v>30</v>
      </c>
      <c r="W131" s="336" t="s">
        <v>870</v>
      </c>
      <c r="X131" s="336" t="s">
        <v>40</v>
      </c>
      <c r="Y131" s="336">
        <v>175.53</v>
      </c>
      <c r="Z131" s="336">
        <v>85</v>
      </c>
      <c r="AA131" s="336">
        <f t="shared" si="3"/>
        <v>260.53</v>
      </c>
      <c r="AB131" s="336" t="s">
        <v>174</v>
      </c>
      <c r="AC131" s="336" t="s">
        <v>99</v>
      </c>
      <c r="AD131" s="336" t="s">
        <v>40</v>
      </c>
      <c r="AE131" s="336" t="s">
        <v>99</v>
      </c>
      <c r="AF131" s="336" t="s">
        <v>174</v>
      </c>
    </row>
    <row r="132" spans="1:32">
      <c r="A132" s="176"/>
      <c r="B132" s="336">
        <v>6</v>
      </c>
      <c r="C132" s="337" t="s">
        <v>871</v>
      </c>
      <c r="D132" s="338">
        <v>22351051</v>
      </c>
      <c r="E132" s="339" t="s">
        <v>859</v>
      </c>
      <c r="F132" s="340" t="s">
        <v>629</v>
      </c>
      <c r="G132" s="336">
        <v>178.8</v>
      </c>
      <c r="H132" s="336"/>
      <c r="I132" s="336"/>
      <c r="J132" s="336"/>
      <c r="K132" s="336"/>
      <c r="L132" s="336"/>
      <c r="M132" s="336"/>
      <c r="N132" s="336"/>
      <c r="O132" s="336"/>
      <c r="P132" s="336"/>
      <c r="Q132" s="336"/>
      <c r="R132" s="336">
        <v>30</v>
      </c>
      <c r="S132" s="336"/>
      <c r="T132" s="336">
        <v>20</v>
      </c>
      <c r="U132" s="336"/>
      <c r="V132" s="336">
        <v>30</v>
      </c>
      <c r="W132" s="336"/>
      <c r="X132" s="336" t="s">
        <v>40</v>
      </c>
      <c r="Y132" s="336">
        <v>178.8</v>
      </c>
      <c r="Z132" s="336">
        <v>80</v>
      </c>
      <c r="AA132" s="336">
        <f t="shared" si="3"/>
        <v>258.8</v>
      </c>
      <c r="AB132" s="336" t="s">
        <v>99</v>
      </c>
      <c r="AC132" s="336" t="s">
        <v>99</v>
      </c>
      <c r="AD132" s="336" t="s">
        <v>40</v>
      </c>
      <c r="AE132" s="336" t="s">
        <v>99</v>
      </c>
      <c r="AF132" s="336" t="s">
        <v>99</v>
      </c>
    </row>
    <row r="133" spans="1:32">
      <c r="A133" s="176"/>
      <c r="B133" s="336">
        <v>7</v>
      </c>
      <c r="C133" s="337" t="s">
        <v>872</v>
      </c>
      <c r="D133" s="338">
        <v>22351130</v>
      </c>
      <c r="E133" s="339" t="s">
        <v>859</v>
      </c>
      <c r="F133" s="340" t="s">
        <v>629</v>
      </c>
      <c r="G133" s="336">
        <v>177.9</v>
      </c>
      <c r="H133" s="336"/>
      <c r="I133" s="336"/>
      <c r="J133" s="336"/>
      <c r="K133" s="336"/>
      <c r="L133" s="336"/>
      <c r="M133" s="336"/>
      <c r="N133" s="336"/>
      <c r="O133" s="336"/>
      <c r="P133" s="336"/>
      <c r="Q133" s="336"/>
      <c r="R133" s="336">
        <v>30</v>
      </c>
      <c r="S133" s="336"/>
      <c r="T133" s="336">
        <v>20</v>
      </c>
      <c r="U133" s="336"/>
      <c r="V133" s="336">
        <v>30</v>
      </c>
      <c r="W133" s="336"/>
      <c r="X133" s="336" t="s">
        <v>40</v>
      </c>
      <c r="Y133" s="336">
        <v>177.9</v>
      </c>
      <c r="Z133" s="336">
        <v>80</v>
      </c>
      <c r="AA133" s="336">
        <f t="shared" si="3"/>
        <v>257.9</v>
      </c>
      <c r="AB133" s="336" t="s">
        <v>174</v>
      </c>
      <c r="AC133" s="336" t="s">
        <v>99</v>
      </c>
      <c r="AD133" s="336" t="s">
        <v>40</v>
      </c>
      <c r="AE133" s="336" t="s">
        <v>99</v>
      </c>
      <c r="AF133" s="336" t="s">
        <v>174</v>
      </c>
    </row>
    <row r="134" ht="182" spans="1:32">
      <c r="A134" s="176"/>
      <c r="B134" s="336">
        <v>8</v>
      </c>
      <c r="C134" s="337" t="s">
        <v>873</v>
      </c>
      <c r="D134" s="338">
        <v>22351136</v>
      </c>
      <c r="E134" s="339" t="s">
        <v>859</v>
      </c>
      <c r="F134" s="340" t="s">
        <v>629</v>
      </c>
      <c r="G134" s="336">
        <v>175.8</v>
      </c>
      <c r="H134" s="336"/>
      <c r="I134" s="336"/>
      <c r="J134" s="336"/>
      <c r="K134" s="336"/>
      <c r="L134" s="336"/>
      <c r="M134" s="336"/>
      <c r="N134" s="336"/>
      <c r="O134" s="336"/>
      <c r="P134" s="336"/>
      <c r="Q134" s="336"/>
      <c r="R134" s="336">
        <v>30</v>
      </c>
      <c r="S134" s="336">
        <v>4</v>
      </c>
      <c r="T134" s="336">
        <v>10</v>
      </c>
      <c r="U134" s="336"/>
      <c r="V134" s="336">
        <v>30</v>
      </c>
      <c r="W134" s="336" t="s">
        <v>874</v>
      </c>
      <c r="X134" s="336" t="s">
        <v>40</v>
      </c>
      <c r="Y134" s="336">
        <v>175.8</v>
      </c>
      <c r="Z134" s="336">
        <v>79</v>
      </c>
      <c r="AA134" s="336">
        <f t="shared" si="3"/>
        <v>254.8</v>
      </c>
      <c r="AB134" s="336" t="s">
        <v>174</v>
      </c>
      <c r="AC134" s="336" t="s">
        <v>99</v>
      </c>
      <c r="AD134" s="336" t="s">
        <v>40</v>
      </c>
      <c r="AE134" s="336" t="s">
        <v>99</v>
      </c>
      <c r="AF134" s="336" t="s">
        <v>174</v>
      </c>
    </row>
    <row r="135" spans="1:32">
      <c r="A135" s="176"/>
      <c r="B135" s="336">
        <v>9</v>
      </c>
      <c r="C135" s="337" t="s">
        <v>875</v>
      </c>
      <c r="D135" s="338">
        <v>22351242</v>
      </c>
      <c r="E135" s="339" t="s">
        <v>859</v>
      </c>
      <c r="F135" s="340" t="s">
        <v>629</v>
      </c>
      <c r="G135" s="336">
        <v>180.6</v>
      </c>
      <c r="H135" s="336"/>
      <c r="I135" s="336"/>
      <c r="J135" s="336"/>
      <c r="K135" s="336"/>
      <c r="L135" s="336"/>
      <c r="M135" s="336"/>
      <c r="N135" s="336"/>
      <c r="O135" s="336"/>
      <c r="P135" s="336"/>
      <c r="Q135" s="336"/>
      <c r="R135" s="336">
        <v>22.5</v>
      </c>
      <c r="S135" s="336"/>
      <c r="T135" s="336">
        <v>20</v>
      </c>
      <c r="U135" s="336"/>
      <c r="V135" s="336">
        <v>30</v>
      </c>
      <c r="W135" s="336"/>
      <c r="X135" s="336" t="s">
        <v>40</v>
      </c>
      <c r="Y135" s="336">
        <v>180.6</v>
      </c>
      <c r="Z135" s="336">
        <v>72.5</v>
      </c>
      <c r="AA135" s="336">
        <f t="shared" si="3"/>
        <v>253.1</v>
      </c>
      <c r="AB135" s="336" t="s">
        <v>99</v>
      </c>
      <c r="AC135" s="336" t="s">
        <v>99</v>
      </c>
      <c r="AD135" s="336" t="s">
        <v>40</v>
      </c>
      <c r="AE135" s="336" t="s">
        <v>99</v>
      </c>
      <c r="AF135" s="336" t="s">
        <v>99</v>
      </c>
    </row>
    <row r="136" ht="26" spans="1:32">
      <c r="A136" s="176"/>
      <c r="B136" s="336">
        <v>10</v>
      </c>
      <c r="C136" s="337" t="s">
        <v>876</v>
      </c>
      <c r="D136" s="338">
        <v>22351324</v>
      </c>
      <c r="E136" s="339" t="s">
        <v>859</v>
      </c>
      <c r="F136" s="340" t="s">
        <v>674</v>
      </c>
      <c r="G136" s="336">
        <v>178</v>
      </c>
      <c r="H136" s="336"/>
      <c r="I136" s="336"/>
      <c r="J136" s="336"/>
      <c r="K136" s="336"/>
      <c r="L136" s="336"/>
      <c r="M136" s="336"/>
      <c r="N136" s="336"/>
      <c r="O136" s="336"/>
      <c r="P136" s="336"/>
      <c r="Q136" s="336"/>
      <c r="R136" s="336">
        <v>15</v>
      </c>
      <c r="S136" s="336"/>
      <c r="T136" s="336">
        <v>20</v>
      </c>
      <c r="U136" s="336" t="s">
        <v>54</v>
      </c>
      <c r="V136" s="336">
        <v>29.5</v>
      </c>
      <c r="W136" s="336" t="s">
        <v>877</v>
      </c>
      <c r="X136" s="336" t="s">
        <v>40</v>
      </c>
      <c r="Y136" s="336">
        <v>178</v>
      </c>
      <c r="Z136" s="336">
        <v>69.5</v>
      </c>
      <c r="AA136" s="336">
        <f t="shared" si="3"/>
        <v>247.5</v>
      </c>
      <c r="AB136" s="336" t="s">
        <v>99</v>
      </c>
      <c r="AC136" s="336" t="s">
        <v>99</v>
      </c>
      <c r="AD136" s="336" t="s">
        <v>40</v>
      </c>
      <c r="AE136" s="336" t="s">
        <v>99</v>
      </c>
      <c r="AF136" s="336" t="s">
        <v>99</v>
      </c>
    </row>
    <row r="137" ht="52" spans="1:32">
      <c r="A137" s="176"/>
      <c r="B137" s="336">
        <v>11</v>
      </c>
      <c r="C137" s="337" t="s">
        <v>878</v>
      </c>
      <c r="D137" s="338">
        <v>22351274</v>
      </c>
      <c r="E137" s="339" t="s">
        <v>859</v>
      </c>
      <c r="F137" s="340" t="s">
        <v>629</v>
      </c>
      <c r="G137" s="336">
        <v>170.33</v>
      </c>
      <c r="H137" s="336"/>
      <c r="I137" s="336"/>
      <c r="J137" s="336"/>
      <c r="K137" s="336"/>
      <c r="L137" s="336"/>
      <c r="M137" s="336"/>
      <c r="N137" s="336"/>
      <c r="O137" s="336"/>
      <c r="P137" s="336"/>
      <c r="Q137" s="336"/>
      <c r="R137" s="336">
        <v>22.5</v>
      </c>
      <c r="S137" s="336">
        <v>2</v>
      </c>
      <c r="T137" s="336">
        <v>20</v>
      </c>
      <c r="U137" s="336"/>
      <c r="V137" s="336">
        <v>30</v>
      </c>
      <c r="W137" s="336" t="s">
        <v>879</v>
      </c>
      <c r="X137" s="336" t="s">
        <v>40</v>
      </c>
      <c r="Y137" s="336">
        <v>170.33</v>
      </c>
      <c r="Z137" s="336">
        <v>76.5</v>
      </c>
      <c r="AA137" s="336">
        <f t="shared" si="3"/>
        <v>246.83</v>
      </c>
      <c r="AB137" s="336" t="s">
        <v>174</v>
      </c>
      <c r="AC137" s="336" t="s">
        <v>99</v>
      </c>
      <c r="AD137" s="336" t="s">
        <v>40</v>
      </c>
      <c r="AE137" s="336" t="s">
        <v>99</v>
      </c>
      <c r="AF137" s="336" t="s">
        <v>174</v>
      </c>
    </row>
    <row r="138" ht="26" spans="1:32">
      <c r="A138" s="176"/>
      <c r="B138" s="336">
        <v>12</v>
      </c>
      <c r="C138" s="337" t="s">
        <v>880</v>
      </c>
      <c r="D138" s="338">
        <v>22351185</v>
      </c>
      <c r="E138" s="339" t="s">
        <v>859</v>
      </c>
      <c r="F138" s="340" t="s">
        <v>674</v>
      </c>
      <c r="G138" s="336">
        <v>176.87</v>
      </c>
      <c r="H138" s="336"/>
      <c r="I138" s="336"/>
      <c r="J138" s="336"/>
      <c r="K138" s="336"/>
      <c r="L138" s="336"/>
      <c r="M138" s="336"/>
      <c r="N138" s="336"/>
      <c r="O138" s="336"/>
      <c r="P138" s="336"/>
      <c r="Q138" s="336"/>
      <c r="R138" s="336">
        <v>15</v>
      </c>
      <c r="S138" s="339"/>
      <c r="T138" s="336">
        <v>20</v>
      </c>
      <c r="U138" s="336"/>
      <c r="V138" s="336">
        <v>30</v>
      </c>
      <c r="W138" s="336" t="s">
        <v>881</v>
      </c>
      <c r="X138" s="336" t="s">
        <v>40</v>
      </c>
      <c r="Y138" s="336">
        <v>176.87</v>
      </c>
      <c r="Z138" s="336">
        <v>65</v>
      </c>
      <c r="AA138" s="336">
        <f t="shared" si="3"/>
        <v>241.87</v>
      </c>
      <c r="AB138" s="336" t="s">
        <v>174</v>
      </c>
      <c r="AC138" s="336" t="s">
        <v>99</v>
      </c>
      <c r="AD138" s="336" t="s">
        <v>40</v>
      </c>
      <c r="AE138" s="336" t="s">
        <v>99</v>
      </c>
      <c r="AF138" s="336" t="s">
        <v>174</v>
      </c>
    </row>
    <row r="139" ht="26" spans="1:32">
      <c r="A139" s="176"/>
      <c r="B139" s="336">
        <v>13</v>
      </c>
      <c r="C139" s="337" t="s">
        <v>882</v>
      </c>
      <c r="D139" s="338">
        <v>22351217</v>
      </c>
      <c r="E139" s="339" t="s">
        <v>859</v>
      </c>
      <c r="F139" s="340" t="s">
        <v>629</v>
      </c>
      <c r="G139" s="336">
        <v>178.73</v>
      </c>
      <c r="H139" s="336"/>
      <c r="I139" s="336"/>
      <c r="J139" s="336"/>
      <c r="K139" s="336"/>
      <c r="L139" s="336"/>
      <c r="M139" s="336"/>
      <c r="N139" s="336"/>
      <c r="O139" s="336"/>
      <c r="P139" s="336"/>
      <c r="Q139" s="336"/>
      <c r="R139" s="336">
        <v>11.25</v>
      </c>
      <c r="S139" s="336"/>
      <c r="T139" s="336">
        <v>20</v>
      </c>
      <c r="U139" s="336"/>
      <c r="V139" s="336">
        <v>30</v>
      </c>
      <c r="W139" s="336" t="s">
        <v>881</v>
      </c>
      <c r="X139" s="336" t="s">
        <v>40</v>
      </c>
      <c r="Y139" s="336">
        <v>178.73</v>
      </c>
      <c r="Z139" s="336">
        <v>61.25</v>
      </c>
      <c r="AA139" s="336">
        <f t="shared" si="3"/>
        <v>239.98</v>
      </c>
      <c r="AB139" s="336" t="s">
        <v>99</v>
      </c>
      <c r="AC139" s="336" t="s">
        <v>99</v>
      </c>
      <c r="AD139" s="336" t="s">
        <v>40</v>
      </c>
      <c r="AE139" s="336" t="s">
        <v>99</v>
      </c>
      <c r="AF139" s="336" t="s">
        <v>99</v>
      </c>
    </row>
    <row r="140" ht="52" spans="1:32">
      <c r="A140" s="176"/>
      <c r="B140" s="336">
        <v>14</v>
      </c>
      <c r="C140" s="337" t="s">
        <v>883</v>
      </c>
      <c r="D140" s="338">
        <v>22351309</v>
      </c>
      <c r="E140" s="339" t="s">
        <v>859</v>
      </c>
      <c r="F140" s="340" t="s">
        <v>674</v>
      </c>
      <c r="G140" s="336">
        <v>175.5</v>
      </c>
      <c r="H140" s="336"/>
      <c r="I140" s="336"/>
      <c r="J140" s="336"/>
      <c r="K140" s="336"/>
      <c r="L140" s="336"/>
      <c r="M140" s="336"/>
      <c r="N140" s="336"/>
      <c r="O140" s="336"/>
      <c r="P140" s="336"/>
      <c r="Q140" s="336"/>
      <c r="R140" s="336">
        <v>3.75</v>
      </c>
      <c r="S140" s="380"/>
      <c r="T140" s="336">
        <v>20</v>
      </c>
      <c r="U140" s="336"/>
      <c r="V140" s="336">
        <v>15</v>
      </c>
      <c r="W140" s="336" t="s">
        <v>884</v>
      </c>
      <c r="X140" s="336" t="s">
        <v>40</v>
      </c>
      <c r="Y140" s="336">
        <v>175.5</v>
      </c>
      <c r="Z140" s="336">
        <v>54.75</v>
      </c>
      <c r="AA140" s="336">
        <f t="shared" si="3"/>
        <v>230.25</v>
      </c>
      <c r="AB140" s="336" t="s">
        <v>174</v>
      </c>
      <c r="AC140" s="336" t="s">
        <v>99</v>
      </c>
      <c r="AD140" s="336" t="s">
        <v>40</v>
      </c>
      <c r="AE140" s="336" t="s">
        <v>99</v>
      </c>
      <c r="AF140" s="336" t="s">
        <v>174</v>
      </c>
    </row>
    <row r="141" ht="26" spans="1:32">
      <c r="A141" s="176"/>
      <c r="B141" s="336">
        <v>15</v>
      </c>
      <c r="C141" s="337" t="s">
        <v>885</v>
      </c>
      <c r="D141" s="338">
        <v>22351191</v>
      </c>
      <c r="E141" s="339" t="s">
        <v>859</v>
      </c>
      <c r="F141" s="340" t="s">
        <v>674</v>
      </c>
      <c r="G141" s="336">
        <v>173.65</v>
      </c>
      <c r="H141" s="336"/>
      <c r="I141" s="336"/>
      <c r="J141" s="336"/>
      <c r="K141" s="336"/>
      <c r="L141" s="336"/>
      <c r="M141" s="336"/>
      <c r="N141" s="336"/>
      <c r="O141" s="336"/>
      <c r="P141" s="336"/>
      <c r="Q141" s="336"/>
      <c r="R141" s="336">
        <v>28.75</v>
      </c>
      <c r="S141" s="336">
        <v>4</v>
      </c>
      <c r="T141" s="336">
        <v>10</v>
      </c>
      <c r="U141" s="336"/>
      <c r="V141" s="336">
        <v>12</v>
      </c>
      <c r="W141" s="336" t="s">
        <v>886</v>
      </c>
      <c r="X141" s="336" t="s">
        <v>40</v>
      </c>
      <c r="Y141" s="336">
        <v>173.65</v>
      </c>
      <c r="Z141" s="336">
        <v>54.75</v>
      </c>
      <c r="AA141" s="336">
        <f t="shared" si="3"/>
        <v>228.4</v>
      </c>
      <c r="AB141" s="336" t="s">
        <v>174</v>
      </c>
      <c r="AC141" s="336" t="s">
        <v>99</v>
      </c>
      <c r="AD141" s="336" t="s">
        <v>69</v>
      </c>
      <c r="AE141" s="336" t="s">
        <v>174</v>
      </c>
      <c r="AF141" s="336" t="s">
        <v>174</v>
      </c>
    </row>
    <row r="142" ht="26" spans="1:32">
      <c r="A142" s="176"/>
      <c r="B142" s="336">
        <v>16</v>
      </c>
      <c r="C142" s="337" t="s">
        <v>887</v>
      </c>
      <c r="D142" s="338">
        <v>22351328</v>
      </c>
      <c r="E142" s="339" t="s">
        <v>859</v>
      </c>
      <c r="F142" s="340" t="s">
        <v>674</v>
      </c>
      <c r="G142" s="336">
        <v>173.15</v>
      </c>
      <c r="H142" s="336"/>
      <c r="I142" s="336"/>
      <c r="J142" s="336"/>
      <c r="K142" s="336"/>
      <c r="L142" s="336"/>
      <c r="M142" s="336"/>
      <c r="N142" s="336"/>
      <c r="O142" s="336"/>
      <c r="P142" s="336"/>
      <c r="Q142" s="336"/>
      <c r="R142" s="336">
        <v>12.5</v>
      </c>
      <c r="S142" s="336"/>
      <c r="T142" s="336">
        <v>10</v>
      </c>
      <c r="U142" s="336"/>
      <c r="V142" s="336">
        <v>30</v>
      </c>
      <c r="W142" s="336" t="s">
        <v>881</v>
      </c>
      <c r="X142" s="336" t="s">
        <v>40</v>
      </c>
      <c r="Y142" s="336">
        <v>173.15</v>
      </c>
      <c r="Z142" s="336">
        <v>52.5</v>
      </c>
      <c r="AA142" s="336">
        <f t="shared" si="3"/>
        <v>225.65</v>
      </c>
      <c r="AB142" s="336" t="s">
        <v>174</v>
      </c>
      <c r="AC142" s="336" t="s">
        <v>174</v>
      </c>
      <c r="AD142" s="336" t="s">
        <v>69</v>
      </c>
      <c r="AE142" s="336" t="s">
        <v>174</v>
      </c>
      <c r="AF142" s="336" t="s">
        <v>174</v>
      </c>
    </row>
    <row r="143" ht="26" spans="1:32">
      <c r="A143" s="176"/>
      <c r="B143" s="336">
        <v>17</v>
      </c>
      <c r="C143" s="337" t="s">
        <v>888</v>
      </c>
      <c r="D143" s="338">
        <v>22351200</v>
      </c>
      <c r="E143" s="339" t="s">
        <v>859</v>
      </c>
      <c r="F143" s="340" t="s">
        <v>674</v>
      </c>
      <c r="G143" s="336">
        <v>179.87</v>
      </c>
      <c r="H143" s="336"/>
      <c r="I143" s="336"/>
      <c r="J143" s="336"/>
      <c r="K143" s="336"/>
      <c r="L143" s="336"/>
      <c r="M143" s="336"/>
      <c r="N143" s="336"/>
      <c r="O143" s="336"/>
      <c r="P143" s="336"/>
      <c r="Q143" s="336"/>
      <c r="R143" s="336">
        <v>30</v>
      </c>
      <c r="S143" s="336"/>
      <c r="T143" s="336">
        <v>0</v>
      </c>
      <c r="U143" s="336"/>
      <c r="V143" s="336">
        <v>15.5</v>
      </c>
      <c r="W143" s="336" t="s">
        <v>889</v>
      </c>
      <c r="X143" s="336" t="s">
        <v>40</v>
      </c>
      <c r="Y143" s="336">
        <v>179.87</v>
      </c>
      <c r="Z143" s="336">
        <v>45.5</v>
      </c>
      <c r="AA143" s="336">
        <f t="shared" si="3"/>
        <v>225.37</v>
      </c>
      <c r="AB143" s="336" t="s">
        <v>99</v>
      </c>
      <c r="AC143" s="336" t="s">
        <v>174</v>
      </c>
      <c r="AD143" s="336" t="s">
        <v>69</v>
      </c>
      <c r="AE143" s="336" t="s">
        <v>174</v>
      </c>
      <c r="AF143" s="336" t="s">
        <v>174</v>
      </c>
    </row>
    <row r="144" ht="39" spans="1:32">
      <c r="A144" s="176"/>
      <c r="B144" s="336">
        <v>18</v>
      </c>
      <c r="C144" s="337" t="s">
        <v>890</v>
      </c>
      <c r="D144" s="338">
        <v>22351188</v>
      </c>
      <c r="E144" s="339" t="s">
        <v>859</v>
      </c>
      <c r="F144" s="340" t="s">
        <v>629</v>
      </c>
      <c r="G144" s="336">
        <v>169.13</v>
      </c>
      <c r="H144" s="336"/>
      <c r="I144" s="336"/>
      <c r="J144" s="336"/>
      <c r="K144" s="336"/>
      <c r="L144" s="336"/>
      <c r="M144" s="336"/>
      <c r="N144" s="336"/>
      <c r="O144" s="336"/>
      <c r="P144" s="336"/>
      <c r="Q144" s="336"/>
      <c r="R144" s="336">
        <v>30</v>
      </c>
      <c r="S144" s="336"/>
      <c r="T144" s="336">
        <v>10</v>
      </c>
      <c r="U144" s="336"/>
      <c r="V144" s="336">
        <v>11.5</v>
      </c>
      <c r="W144" s="336" t="s">
        <v>891</v>
      </c>
      <c r="X144" s="336" t="s">
        <v>40</v>
      </c>
      <c r="Y144" s="336">
        <v>169.13</v>
      </c>
      <c r="Z144" s="336">
        <v>52.5</v>
      </c>
      <c r="AA144" s="336">
        <f t="shared" si="3"/>
        <v>221.63</v>
      </c>
      <c r="AB144" s="336" t="s">
        <v>174</v>
      </c>
      <c r="AC144" s="336" t="s">
        <v>174</v>
      </c>
      <c r="AD144" s="336" t="s">
        <v>69</v>
      </c>
      <c r="AE144" s="336" t="s">
        <v>174</v>
      </c>
      <c r="AF144" s="336" t="s">
        <v>174</v>
      </c>
    </row>
    <row r="145" ht="52" spans="1:32">
      <c r="A145" s="176"/>
      <c r="B145" s="336">
        <v>19</v>
      </c>
      <c r="C145" s="337" t="s">
        <v>892</v>
      </c>
      <c r="D145" s="338">
        <v>22351021</v>
      </c>
      <c r="E145" s="339" t="s">
        <v>859</v>
      </c>
      <c r="F145" s="340" t="s">
        <v>629</v>
      </c>
      <c r="G145" s="336">
        <f>87.6+90</f>
        <v>177.6</v>
      </c>
      <c r="H145" s="339"/>
      <c r="I145" s="339"/>
      <c r="J145" s="339"/>
      <c r="K145" s="339"/>
      <c r="L145" s="339"/>
      <c r="M145" s="339"/>
      <c r="N145" s="339"/>
      <c r="O145" s="339"/>
      <c r="P145" s="339"/>
      <c r="Q145" s="336" t="s">
        <v>893</v>
      </c>
      <c r="R145" s="336">
        <v>11.25</v>
      </c>
      <c r="S145" s="336"/>
      <c r="T145" s="336">
        <v>20</v>
      </c>
      <c r="U145" s="336"/>
      <c r="V145" s="336">
        <v>7.5</v>
      </c>
      <c r="W145" s="336" t="s">
        <v>894</v>
      </c>
      <c r="X145" s="336" t="s">
        <v>40</v>
      </c>
      <c r="Y145" s="336">
        <v>179.6</v>
      </c>
      <c r="Z145" s="336">
        <v>41.25</v>
      </c>
      <c r="AA145" s="336">
        <f t="shared" si="3"/>
        <v>220.85</v>
      </c>
      <c r="AB145" s="336" t="s">
        <v>99</v>
      </c>
      <c r="AC145" s="336" t="s">
        <v>174</v>
      </c>
      <c r="AD145" s="336" t="s">
        <v>69</v>
      </c>
      <c r="AE145" s="336" t="s">
        <v>174</v>
      </c>
      <c r="AF145" s="336" t="s">
        <v>174</v>
      </c>
    </row>
    <row r="146" ht="26" spans="1:32">
      <c r="A146" s="176"/>
      <c r="B146" s="336">
        <v>20</v>
      </c>
      <c r="C146" s="337" t="s">
        <v>895</v>
      </c>
      <c r="D146" s="338">
        <v>22351172</v>
      </c>
      <c r="E146" s="339" t="s">
        <v>859</v>
      </c>
      <c r="F146" s="340" t="s">
        <v>629</v>
      </c>
      <c r="G146" s="336">
        <v>176</v>
      </c>
      <c r="H146" s="336"/>
      <c r="I146" s="336"/>
      <c r="J146" s="336"/>
      <c r="K146" s="336"/>
      <c r="L146" s="336"/>
      <c r="M146" s="336"/>
      <c r="N146" s="336"/>
      <c r="O146" s="336"/>
      <c r="P146" s="336"/>
      <c r="Q146" s="336"/>
      <c r="R146" s="336">
        <v>11.25</v>
      </c>
      <c r="S146" s="336"/>
      <c r="T146" s="336">
        <v>10</v>
      </c>
      <c r="U146" s="336"/>
      <c r="V146" s="336">
        <v>22.5</v>
      </c>
      <c r="W146" s="336" t="s">
        <v>896</v>
      </c>
      <c r="X146" s="336" t="s">
        <v>40</v>
      </c>
      <c r="Y146" s="336">
        <v>176</v>
      </c>
      <c r="Z146" s="336">
        <v>43.75</v>
      </c>
      <c r="AA146" s="336">
        <f t="shared" si="3"/>
        <v>219.75</v>
      </c>
      <c r="AB146" s="336" t="s">
        <v>174</v>
      </c>
      <c r="AC146" s="336" t="s">
        <v>174</v>
      </c>
      <c r="AD146" s="336" t="s">
        <v>69</v>
      </c>
      <c r="AE146" s="336" t="s">
        <v>174</v>
      </c>
      <c r="AF146" s="336" t="s">
        <v>174</v>
      </c>
    </row>
    <row r="147" ht="26" spans="1:32">
      <c r="A147" s="176"/>
      <c r="B147" s="336">
        <v>21</v>
      </c>
      <c r="C147" s="337" t="s">
        <v>897</v>
      </c>
      <c r="D147" s="338">
        <v>22351067</v>
      </c>
      <c r="E147" s="339" t="s">
        <v>859</v>
      </c>
      <c r="F147" s="340" t="s">
        <v>674</v>
      </c>
      <c r="G147" s="336">
        <f>85.6+91</f>
        <v>176.6</v>
      </c>
      <c r="H147" s="336"/>
      <c r="I147" s="336"/>
      <c r="J147" s="336"/>
      <c r="K147" s="336"/>
      <c r="L147" s="336"/>
      <c r="M147" s="336"/>
      <c r="N147" s="336"/>
      <c r="O147" s="336"/>
      <c r="P147" s="336"/>
      <c r="Q147" s="336"/>
      <c r="R147" s="336">
        <f>IF(N147&gt;30,30,N147)</f>
        <v>0</v>
      </c>
      <c r="S147" s="336"/>
      <c r="T147" s="336">
        <v>20</v>
      </c>
      <c r="U147" s="336"/>
      <c r="V147" s="336">
        <v>7.5</v>
      </c>
      <c r="W147" s="336" t="s">
        <v>898</v>
      </c>
      <c r="X147" s="336" t="s">
        <v>40</v>
      </c>
      <c r="Y147" s="336">
        <f>85.6+91</f>
        <v>176.6</v>
      </c>
      <c r="Z147" s="336">
        <v>32.5</v>
      </c>
      <c r="AA147" s="336">
        <f t="shared" si="3"/>
        <v>209.1</v>
      </c>
      <c r="AB147" s="336" t="s">
        <v>174</v>
      </c>
      <c r="AC147" s="336" t="s">
        <v>174</v>
      </c>
      <c r="AD147" s="336" t="s">
        <v>69</v>
      </c>
      <c r="AE147" s="336" t="s">
        <v>174</v>
      </c>
      <c r="AF147" s="336" t="s">
        <v>174</v>
      </c>
    </row>
    <row r="148" spans="1:32">
      <c r="A148" s="176"/>
      <c r="B148" s="336">
        <v>22</v>
      </c>
      <c r="C148" s="337" t="s">
        <v>899</v>
      </c>
      <c r="D148" s="338">
        <v>22351202</v>
      </c>
      <c r="E148" s="339" t="s">
        <v>859</v>
      </c>
      <c r="F148" s="340" t="s">
        <v>674</v>
      </c>
      <c r="G148" s="336">
        <v>177.4</v>
      </c>
      <c r="H148" s="336"/>
      <c r="I148" s="336"/>
      <c r="J148" s="336"/>
      <c r="K148" s="336"/>
      <c r="L148" s="336"/>
      <c r="M148" s="336"/>
      <c r="N148" s="336"/>
      <c r="O148" s="336"/>
      <c r="P148" s="336"/>
      <c r="Q148" s="336"/>
      <c r="R148" s="336">
        <v>0</v>
      </c>
      <c r="S148" s="336"/>
      <c r="T148" s="336">
        <v>0</v>
      </c>
      <c r="U148" s="336"/>
      <c r="V148" s="336">
        <v>30</v>
      </c>
      <c r="W148" s="336"/>
      <c r="X148" s="336" t="s">
        <v>40</v>
      </c>
      <c r="Y148" s="336">
        <v>177.4</v>
      </c>
      <c r="Z148" s="336">
        <v>30</v>
      </c>
      <c r="AA148" s="336">
        <f t="shared" si="3"/>
        <v>207.4</v>
      </c>
      <c r="AB148" s="336" t="s">
        <v>174</v>
      </c>
      <c r="AC148" s="336" t="s">
        <v>174</v>
      </c>
      <c r="AD148" s="336" t="s">
        <v>69</v>
      </c>
      <c r="AE148" s="336" t="s">
        <v>174</v>
      </c>
      <c r="AF148" s="336" t="s">
        <v>174</v>
      </c>
    </row>
    <row r="149" ht="26" spans="1:32">
      <c r="A149" s="176"/>
      <c r="B149" s="336">
        <v>23</v>
      </c>
      <c r="C149" s="337" t="s">
        <v>900</v>
      </c>
      <c r="D149" s="338">
        <v>22351269</v>
      </c>
      <c r="E149" s="339" t="s">
        <v>859</v>
      </c>
      <c r="F149" s="340" t="s">
        <v>674</v>
      </c>
      <c r="G149" s="336">
        <v>175.93</v>
      </c>
      <c r="H149" s="336"/>
      <c r="I149" s="336"/>
      <c r="J149" s="336"/>
      <c r="K149" s="336"/>
      <c r="L149" s="336"/>
      <c r="M149" s="336"/>
      <c r="N149" s="336"/>
      <c r="O149" s="336"/>
      <c r="P149" s="336"/>
      <c r="Q149" s="336"/>
      <c r="R149" s="336">
        <v>18.75</v>
      </c>
      <c r="S149" s="336"/>
      <c r="T149" s="336">
        <v>0</v>
      </c>
      <c r="U149" s="336"/>
      <c r="V149" s="336">
        <v>12</v>
      </c>
      <c r="W149" s="336" t="s">
        <v>901</v>
      </c>
      <c r="X149" s="336" t="s">
        <v>40</v>
      </c>
      <c r="Y149" s="336">
        <v>175.93</v>
      </c>
      <c r="Z149" s="336">
        <v>30.75</v>
      </c>
      <c r="AA149" s="336">
        <f t="shared" si="3"/>
        <v>206.68</v>
      </c>
      <c r="AB149" s="336" t="s">
        <v>174</v>
      </c>
      <c r="AC149" s="336" t="s">
        <v>174</v>
      </c>
      <c r="AD149" s="336" t="s">
        <v>69</v>
      </c>
      <c r="AE149" s="336" t="s">
        <v>174</v>
      </c>
      <c r="AF149" s="336" t="s">
        <v>174</v>
      </c>
    </row>
    <row r="150" spans="1:32">
      <c r="A150" s="176"/>
      <c r="B150" s="336">
        <v>24</v>
      </c>
      <c r="C150" s="337" t="s">
        <v>902</v>
      </c>
      <c r="D150" s="338">
        <v>22351093</v>
      </c>
      <c r="E150" s="339" t="s">
        <v>859</v>
      </c>
      <c r="F150" s="340" t="s">
        <v>674</v>
      </c>
      <c r="G150" s="336">
        <v>176.5</v>
      </c>
      <c r="H150" s="336" t="s">
        <v>413</v>
      </c>
      <c r="I150" s="336"/>
      <c r="J150" s="336"/>
      <c r="K150" s="336"/>
      <c r="L150" s="336"/>
      <c r="M150" s="336"/>
      <c r="N150" s="336"/>
      <c r="O150" s="336"/>
      <c r="P150" s="336"/>
      <c r="Q150" s="336"/>
      <c r="R150" s="336">
        <v>7.5</v>
      </c>
      <c r="S150" s="336"/>
      <c r="T150" s="336">
        <v>10</v>
      </c>
      <c r="U150" s="336"/>
      <c r="V150" s="336"/>
      <c r="W150" s="336"/>
      <c r="X150" s="336" t="s">
        <v>40</v>
      </c>
      <c r="Y150" s="336">
        <f>176.5+8</f>
        <v>184.5</v>
      </c>
      <c r="Z150" s="336">
        <v>17.5</v>
      </c>
      <c r="AA150" s="336">
        <f t="shared" si="3"/>
        <v>202</v>
      </c>
      <c r="AB150" s="336" t="s">
        <v>99</v>
      </c>
      <c r="AC150" s="336" t="s">
        <v>174</v>
      </c>
      <c r="AD150" s="336" t="s">
        <v>69</v>
      </c>
      <c r="AE150" s="336" t="s">
        <v>174</v>
      </c>
      <c r="AF150" s="336" t="s">
        <v>174</v>
      </c>
    </row>
    <row r="151" spans="1:32">
      <c r="A151" s="176"/>
      <c r="B151" s="336">
        <v>25</v>
      </c>
      <c r="C151" s="337" t="s">
        <v>903</v>
      </c>
      <c r="D151" s="338">
        <v>22351178</v>
      </c>
      <c r="E151" s="339" t="s">
        <v>859</v>
      </c>
      <c r="F151" s="340" t="s">
        <v>674</v>
      </c>
      <c r="G151" s="336">
        <v>180.5</v>
      </c>
      <c r="H151" s="336"/>
      <c r="I151" s="336"/>
      <c r="J151" s="336"/>
      <c r="K151" s="336"/>
      <c r="L151" s="336"/>
      <c r="M151" s="336"/>
      <c r="N151" s="336"/>
      <c r="O151" s="336"/>
      <c r="P151" s="336"/>
      <c r="Q151" s="336"/>
      <c r="R151" s="336">
        <v>0</v>
      </c>
      <c r="S151" s="336"/>
      <c r="T151" s="336">
        <v>10</v>
      </c>
      <c r="U151" s="336"/>
      <c r="V151" s="336">
        <v>0</v>
      </c>
      <c r="W151" s="336"/>
      <c r="X151" s="336" t="s">
        <v>40</v>
      </c>
      <c r="Y151" s="336">
        <v>180.5</v>
      </c>
      <c r="Z151" s="336">
        <v>10</v>
      </c>
      <c r="AA151" s="336">
        <f t="shared" si="3"/>
        <v>190.5</v>
      </c>
      <c r="AB151" s="336" t="s">
        <v>99</v>
      </c>
      <c r="AC151" s="336" t="s">
        <v>174</v>
      </c>
      <c r="AD151" s="336" t="s">
        <v>69</v>
      </c>
      <c r="AE151" s="336" t="s">
        <v>174</v>
      </c>
      <c r="AF151" s="336" t="s">
        <v>174</v>
      </c>
    </row>
    <row r="152" spans="1:32">
      <c r="A152" s="176"/>
      <c r="B152" s="336">
        <v>26</v>
      </c>
      <c r="C152" s="337" t="s">
        <v>904</v>
      </c>
      <c r="D152" s="338">
        <v>22351233</v>
      </c>
      <c r="E152" s="339" t="s">
        <v>859</v>
      </c>
      <c r="F152" s="340" t="s">
        <v>629</v>
      </c>
      <c r="G152" s="336">
        <v>172.8</v>
      </c>
      <c r="H152" s="336"/>
      <c r="I152" s="336"/>
      <c r="J152" s="336"/>
      <c r="K152" s="336"/>
      <c r="L152" s="336"/>
      <c r="M152" s="336"/>
      <c r="N152" s="336"/>
      <c r="O152" s="336"/>
      <c r="P152" s="336"/>
      <c r="Q152" s="336"/>
      <c r="R152" s="336">
        <v>0</v>
      </c>
      <c r="S152" s="336"/>
      <c r="T152" s="336">
        <v>10</v>
      </c>
      <c r="U152" s="336"/>
      <c r="V152" s="336">
        <v>0</v>
      </c>
      <c r="W152" s="336"/>
      <c r="X152" s="336" t="s">
        <v>40</v>
      </c>
      <c r="Y152" s="336">
        <v>172.8</v>
      </c>
      <c r="Z152" s="336">
        <v>10</v>
      </c>
      <c r="AA152" s="336">
        <f t="shared" si="3"/>
        <v>182.8</v>
      </c>
      <c r="AB152" s="336" t="s">
        <v>174</v>
      </c>
      <c r="AC152" s="336" t="s">
        <v>174</v>
      </c>
      <c r="AD152" s="336" t="s">
        <v>69</v>
      </c>
      <c r="AE152" s="336" t="s">
        <v>174</v>
      </c>
      <c r="AF152" s="336" t="s">
        <v>174</v>
      </c>
    </row>
    <row r="153" spans="1:32">
      <c r="A153" s="176"/>
      <c r="B153" s="336">
        <v>27</v>
      </c>
      <c r="C153" s="337" t="s">
        <v>905</v>
      </c>
      <c r="D153" s="338">
        <v>22351174</v>
      </c>
      <c r="E153" s="339" t="s">
        <v>859</v>
      </c>
      <c r="F153" s="340" t="s">
        <v>629</v>
      </c>
      <c r="G153" s="336">
        <v>171.87</v>
      </c>
      <c r="H153" s="336"/>
      <c r="I153" s="336"/>
      <c r="J153" s="336"/>
      <c r="K153" s="336"/>
      <c r="L153" s="336"/>
      <c r="M153" s="336"/>
      <c r="N153" s="336"/>
      <c r="O153" s="336"/>
      <c r="P153" s="336"/>
      <c r="Q153" s="336"/>
      <c r="R153" s="336">
        <v>0</v>
      </c>
      <c r="S153" s="336"/>
      <c r="T153" s="336">
        <v>10</v>
      </c>
      <c r="U153" s="336"/>
      <c r="V153" s="336">
        <v>0</v>
      </c>
      <c r="W153" s="336"/>
      <c r="X153" s="336" t="s">
        <v>40</v>
      </c>
      <c r="Y153" s="336">
        <v>171.87</v>
      </c>
      <c r="Z153" s="336">
        <v>10</v>
      </c>
      <c r="AA153" s="336">
        <f t="shared" si="3"/>
        <v>181.87</v>
      </c>
      <c r="AB153" s="336" t="s">
        <v>174</v>
      </c>
      <c r="AC153" s="336" t="s">
        <v>174</v>
      </c>
      <c r="AD153" s="336" t="s">
        <v>69</v>
      </c>
      <c r="AE153" s="336" t="s">
        <v>174</v>
      </c>
      <c r="AF153" s="336" t="s">
        <v>174</v>
      </c>
    </row>
    <row r="154" spans="1:32">
      <c r="A154" s="176"/>
      <c r="B154" s="336">
        <v>28</v>
      </c>
      <c r="C154" s="337" t="s">
        <v>906</v>
      </c>
      <c r="D154" s="338">
        <v>22351326</v>
      </c>
      <c r="E154" s="339" t="s">
        <v>859</v>
      </c>
      <c r="F154" s="340" t="s">
        <v>674</v>
      </c>
      <c r="G154" s="336">
        <v>179.2</v>
      </c>
      <c r="H154" s="336"/>
      <c r="I154" s="336"/>
      <c r="J154" s="336"/>
      <c r="K154" s="336"/>
      <c r="L154" s="336"/>
      <c r="M154" s="336"/>
      <c r="N154" s="336"/>
      <c r="O154" s="336"/>
      <c r="P154" s="336"/>
      <c r="Q154" s="336"/>
      <c r="R154" s="336">
        <v>0</v>
      </c>
      <c r="S154" s="336"/>
      <c r="T154" s="336">
        <v>0</v>
      </c>
      <c r="U154" s="336"/>
      <c r="V154" s="336">
        <v>0</v>
      </c>
      <c r="W154" s="336"/>
      <c r="X154" s="336" t="s">
        <v>40</v>
      </c>
      <c r="Y154" s="336">
        <v>179.2</v>
      </c>
      <c r="Z154" s="336">
        <v>0</v>
      </c>
      <c r="AA154" s="336">
        <f t="shared" si="3"/>
        <v>179.2</v>
      </c>
      <c r="AB154" s="336" t="s">
        <v>99</v>
      </c>
      <c r="AC154" s="336" t="s">
        <v>174</v>
      </c>
      <c r="AD154" s="336" t="s">
        <v>69</v>
      </c>
      <c r="AE154" s="336" t="s">
        <v>174</v>
      </c>
      <c r="AF154" s="336" t="s">
        <v>174</v>
      </c>
    </row>
    <row r="155" spans="1:32">
      <c r="A155" s="176"/>
      <c r="B155" s="336">
        <v>29</v>
      </c>
      <c r="C155" s="337" t="s">
        <v>907</v>
      </c>
      <c r="D155" s="338">
        <v>22351337</v>
      </c>
      <c r="E155" s="339" t="s">
        <v>859</v>
      </c>
      <c r="F155" s="340" t="s">
        <v>674</v>
      </c>
      <c r="G155" s="336">
        <v>178.6</v>
      </c>
      <c r="H155" s="336"/>
      <c r="I155" s="336"/>
      <c r="J155" s="336"/>
      <c r="K155" s="336"/>
      <c r="L155" s="336"/>
      <c r="M155" s="336"/>
      <c r="N155" s="336"/>
      <c r="O155" s="336"/>
      <c r="P155" s="336"/>
      <c r="Q155" s="336"/>
      <c r="R155" s="336">
        <v>0</v>
      </c>
      <c r="S155" s="336"/>
      <c r="T155" s="336">
        <v>0</v>
      </c>
      <c r="U155" s="336"/>
      <c r="V155" s="336">
        <v>0</v>
      </c>
      <c r="W155" s="336"/>
      <c r="X155" s="336" t="s">
        <v>40</v>
      </c>
      <c r="Y155" s="336">
        <v>178.6</v>
      </c>
      <c r="Z155" s="336">
        <v>0</v>
      </c>
      <c r="AA155" s="336">
        <f t="shared" si="3"/>
        <v>178.6</v>
      </c>
      <c r="AB155" s="336" t="s">
        <v>99</v>
      </c>
      <c r="AC155" s="336" t="s">
        <v>174</v>
      </c>
      <c r="AD155" s="336" t="s">
        <v>69</v>
      </c>
      <c r="AE155" s="336" t="s">
        <v>174</v>
      </c>
      <c r="AF155" s="336" t="s">
        <v>174</v>
      </c>
    </row>
    <row r="156" spans="1:32">
      <c r="A156" s="176"/>
      <c r="B156" s="336">
        <v>30</v>
      </c>
      <c r="C156" s="337" t="s">
        <v>908</v>
      </c>
      <c r="D156" s="338">
        <v>22351279</v>
      </c>
      <c r="E156" s="339" t="s">
        <v>859</v>
      </c>
      <c r="F156" s="340" t="s">
        <v>674</v>
      </c>
      <c r="G156" s="336">
        <v>177.4</v>
      </c>
      <c r="H156" s="336"/>
      <c r="I156" s="336"/>
      <c r="J156" s="336"/>
      <c r="K156" s="336"/>
      <c r="L156" s="336"/>
      <c r="M156" s="336"/>
      <c r="N156" s="336"/>
      <c r="O156" s="336"/>
      <c r="P156" s="336"/>
      <c r="Q156" s="336"/>
      <c r="R156" s="336">
        <v>0</v>
      </c>
      <c r="S156" s="336"/>
      <c r="T156" s="336">
        <v>0</v>
      </c>
      <c r="U156" s="336"/>
      <c r="V156" s="336">
        <v>0</v>
      </c>
      <c r="W156" s="336"/>
      <c r="X156" s="336" t="s">
        <v>40</v>
      </c>
      <c r="Y156" s="336">
        <v>177.4</v>
      </c>
      <c r="Z156" s="336">
        <v>0</v>
      </c>
      <c r="AA156" s="336">
        <f t="shared" si="3"/>
        <v>177.4</v>
      </c>
      <c r="AB156" s="336" t="s">
        <v>174</v>
      </c>
      <c r="AC156" s="336" t="s">
        <v>174</v>
      </c>
      <c r="AD156" s="336" t="s">
        <v>69</v>
      </c>
      <c r="AE156" s="336" t="s">
        <v>174</v>
      </c>
      <c r="AF156" s="336" t="s">
        <v>174</v>
      </c>
    </row>
    <row r="157" spans="1:32">
      <c r="A157" s="176"/>
      <c r="B157" s="336">
        <v>31</v>
      </c>
      <c r="C157" s="337" t="s">
        <v>909</v>
      </c>
      <c r="D157" s="338">
        <v>22351252</v>
      </c>
      <c r="E157" s="339" t="s">
        <v>859</v>
      </c>
      <c r="F157" s="340" t="s">
        <v>674</v>
      </c>
      <c r="G157" s="336">
        <v>173.6</v>
      </c>
      <c r="H157" s="336"/>
      <c r="I157" s="336"/>
      <c r="J157" s="336"/>
      <c r="K157" s="336"/>
      <c r="L157" s="336"/>
      <c r="M157" s="336"/>
      <c r="N157" s="336"/>
      <c r="O157" s="336"/>
      <c r="P157" s="336"/>
      <c r="Q157" s="336"/>
      <c r="R157" s="336">
        <v>0</v>
      </c>
      <c r="S157" s="336"/>
      <c r="T157" s="336">
        <v>0</v>
      </c>
      <c r="U157" s="336"/>
      <c r="V157" s="336">
        <v>0</v>
      </c>
      <c r="W157" s="336"/>
      <c r="X157" s="336" t="s">
        <v>40</v>
      </c>
      <c r="Y157" s="336">
        <v>173.6</v>
      </c>
      <c r="Z157" s="336">
        <v>0</v>
      </c>
      <c r="AA157" s="336">
        <f t="shared" si="3"/>
        <v>173.6</v>
      </c>
      <c r="AB157" s="336" t="s">
        <v>174</v>
      </c>
      <c r="AC157" s="336" t="s">
        <v>174</v>
      </c>
      <c r="AD157" s="336" t="s">
        <v>69</v>
      </c>
      <c r="AE157" s="336" t="s">
        <v>174</v>
      </c>
      <c r="AF157" s="336" t="s">
        <v>174</v>
      </c>
    </row>
    <row r="158" spans="1:32">
      <c r="A158" s="176"/>
      <c r="B158" s="336">
        <v>32</v>
      </c>
      <c r="C158" s="337" t="s">
        <v>910</v>
      </c>
      <c r="D158" s="338">
        <v>22351332</v>
      </c>
      <c r="E158" s="339" t="s">
        <v>859</v>
      </c>
      <c r="F158" s="340" t="s">
        <v>674</v>
      </c>
      <c r="G158" s="336">
        <v>173.1</v>
      </c>
      <c r="H158" s="336"/>
      <c r="I158" s="336"/>
      <c r="J158" s="336"/>
      <c r="K158" s="336"/>
      <c r="L158" s="336"/>
      <c r="M158" s="336"/>
      <c r="N158" s="336"/>
      <c r="O158" s="336"/>
      <c r="P158" s="336"/>
      <c r="Q158" s="336"/>
      <c r="R158" s="336">
        <v>0</v>
      </c>
      <c r="S158" s="336"/>
      <c r="T158" s="336">
        <v>0</v>
      </c>
      <c r="U158" s="336"/>
      <c r="V158" s="336">
        <v>0</v>
      </c>
      <c r="W158" s="336"/>
      <c r="X158" s="336" t="s">
        <v>40</v>
      </c>
      <c r="Y158" s="336">
        <v>173.1</v>
      </c>
      <c r="Z158" s="336">
        <v>0</v>
      </c>
      <c r="AA158" s="336">
        <f t="shared" si="3"/>
        <v>173.1</v>
      </c>
      <c r="AB158" s="336" t="s">
        <v>174</v>
      </c>
      <c r="AC158" s="336" t="s">
        <v>174</v>
      </c>
      <c r="AD158" s="336" t="s">
        <v>69</v>
      </c>
      <c r="AE158" s="336" t="s">
        <v>174</v>
      </c>
      <c r="AF158" s="336" t="s">
        <v>174</v>
      </c>
    </row>
    <row r="159" spans="1:32">
      <c r="A159" s="177"/>
      <c r="B159" s="336">
        <v>33</v>
      </c>
      <c r="C159" s="337" t="s">
        <v>911</v>
      </c>
      <c r="D159" s="338">
        <v>22351231</v>
      </c>
      <c r="E159" s="339" t="s">
        <v>859</v>
      </c>
      <c r="F159" s="340" t="s">
        <v>674</v>
      </c>
      <c r="G159" s="336">
        <v>169.8</v>
      </c>
      <c r="H159" s="336"/>
      <c r="I159" s="336"/>
      <c r="J159" s="336"/>
      <c r="K159" s="336"/>
      <c r="L159" s="336"/>
      <c r="M159" s="336"/>
      <c r="N159" s="336"/>
      <c r="O159" s="336"/>
      <c r="P159" s="336"/>
      <c r="Q159" s="336"/>
      <c r="R159" s="336">
        <v>0</v>
      </c>
      <c r="S159" s="336"/>
      <c r="T159" s="336">
        <v>0</v>
      </c>
      <c r="U159" s="336"/>
      <c r="V159" s="336">
        <v>0</v>
      </c>
      <c r="W159" s="336"/>
      <c r="X159" s="336" t="s">
        <v>40</v>
      </c>
      <c r="Y159" s="336">
        <v>169.8</v>
      </c>
      <c r="Z159" s="336">
        <v>0</v>
      </c>
      <c r="AA159" s="336">
        <f t="shared" si="3"/>
        <v>169.8</v>
      </c>
      <c r="AB159" s="336" t="s">
        <v>174</v>
      </c>
      <c r="AC159" s="336" t="s">
        <v>174</v>
      </c>
      <c r="AD159" s="336" t="s">
        <v>69</v>
      </c>
      <c r="AE159" s="336" t="s">
        <v>174</v>
      </c>
      <c r="AF159" s="336" t="s">
        <v>174</v>
      </c>
    </row>
    <row r="160" ht="24" spans="1:32">
      <c r="A160" s="274" t="s">
        <v>912</v>
      </c>
      <c r="B160" s="371">
        <v>19</v>
      </c>
      <c r="C160" s="371" t="s">
        <v>913</v>
      </c>
      <c r="D160" s="371">
        <v>22351151</v>
      </c>
      <c r="E160" s="371" t="s">
        <v>912</v>
      </c>
      <c r="F160" s="371" t="s">
        <v>770</v>
      </c>
      <c r="G160" s="371">
        <v>183.86</v>
      </c>
      <c r="H160" s="371"/>
      <c r="I160" s="371"/>
      <c r="J160" s="375"/>
      <c r="K160" s="375"/>
      <c r="L160" s="371"/>
      <c r="M160" s="371"/>
      <c r="N160" s="376"/>
      <c r="O160" s="376"/>
      <c r="P160" s="376"/>
      <c r="Q160" s="376"/>
      <c r="R160" s="376">
        <v>30</v>
      </c>
      <c r="S160" s="376"/>
      <c r="T160" s="376">
        <v>20</v>
      </c>
      <c r="U160" s="376"/>
      <c r="V160" s="376">
        <v>30</v>
      </c>
      <c r="W160" s="376">
        <v>6</v>
      </c>
      <c r="X160" s="376" t="s">
        <v>40</v>
      </c>
      <c r="Y160" s="376">
        <f t="shared" ref="Y160:Y189" si="4">SUM(G160:Q160)</f>
        <v>183.86</v>
      </c>
      <c r="Z160" s="376">
        <f t="shared" ref="Z160:Z189" si="5">SUM(R160:W160)</f>
        <v>86</v>
      </c>
      <c r="AA160" s="376">
        <f t="shared" ref="AA160:AA189" si="6">SUM(Y160:Z160)</f>
        <v>269.86</v>
      </c>
      <c r="AB160" s="376" t="s">
        <v>99</v>
      </c>
      <c r="AC160" s="376" t="s">
        <v>99</v>
      </c>
      <c r="AD160" s="376" t="s">
        <v>40</v>
      </c>
      <c r="AE160" s="376" t="s">
        <v>99</v>
      </c>
      <c r="AF160" s="376" t="s">
        <v>99</v>
      </c>
    </row>
    <row r="161" ht="24" spans="1:32">
      <c r="A161" s="176"/>
      <c r="B161" s="371">
        <v>4</v>
      </c>
      <c r="C161" s="371" t="s">
        <v>914</v>
      </c>
      <c r="D161" s="371">
        <v>22351012</v>
      </c>
      <c r="E161" s="371" t="s">
        <v>912</v>
      </c>
      <c r="F161" s="371" t="s">
        <v>770</v>
      </c>
      <c r="G161" s="371">
        <v>183.66</v>
      </c>
      <c r="H161" s="371"/>
      <c r="I161" s="371"/>
      <c r="J161" s="375"/>
      <c r="K161" s="375"/>
      <c r="L161" s="371"/>
      <c r="M161" s="371"/>
      <c r="N161" s="376"/>
      <c r="O161" s="376"/>
      <c r="P161" s="376"/>
      <c r="Q161" s="376"/>
      <c r="R161" s="376">
        <v>30</v>
      </c>
      <c r="S161" s="376"/>
      <c r="T161" s="376">
        <v>20</v>
      </c>
      <c r="U161" s="376"/>
      <c r="V161" s="376">
        <v>30</v>
      </c>
      <c r="W161" s="376">
        <v>3</v>
      </c>
      <c r="X161" s="376" t="s">
        <v>40</v>
      </c>
      <c r="Y161" s="376">
        <f t="shared" si="4"/>
        <v>183.66</v>
      </c>
      <c r="Z161" s="376">
        <f t="shared" si="5"/>
        <v>83</v>
      </c>
      <c r="AA161" s="376">
        <f t="shared" si="6"/>
        <v>266.66</v>
      </c>
      <c r="AB161" s="376" t="s">
        <v>99</v>
      </c>
      <c r="AC161" s="376" t="s">
        <v>99</v>
      </c>
      <c r="AD161" s="376" t="s">
        <v>40</v>
      </c>
      <c r="AE161" s="376" t="s">
        <v>99</v>
      </c>
      <c r="AF161" s="376" t="s">
        <v>99</v>
      </c>
    </row>
    <row r="162" ht="24" spans="1:32">
      <c r="A162" s="176"/>
      <c r="B162" s="371">
        <v>1</v>
      </c>
      <c r="C162" s="371" t="s">
        <v>915</v>
      </c>
      <c r="D162" s="371">
        <v>22351006</v>
      </c>
      <c r="E162" s="371" t="s">
        <v>912</v>
      </c>
      <c r="F162" s="371" t="s">
        <v>674</v>
      </c>
      <c r="G162" s="371">
        <v>177</v>
      </c>
      <c r="H162" s="371"/>
      <c r="I162" s="371"/>
      <c r="J162" s="375"/>
      <c r="K162" s="375"/>
      <c r="L162" s="371"/>
      <c r="M162" s="371">
        <v>1.2</v>
      </c>
      <c r="N162" s="376"/>
      <c r="O162" s="376"/>
      <c r="P162" s="376"/>
      <c r="Q162" s="376"/>
      <c r="R162" s="376">
        <v>30</v>
      </c>
      <c r="S162" s="376"/>
      <c r="T162" s="376">
        <v>20</v>
      </c>
      <c r="U162" s="376"/>
      <c r="V162" s="376">
        <v>30</v>
      </c>
      <c r="W162" s="376">
        <v>6</v>
      </c>
      <c r="X162" s="376" t="s">
        <v>40</v>
      </c>
      <c r="Y162" s="376">
        <f t="shared" si="4"/>
        <v>178.2</v>
      </c>
      <c r="Z162" s="376">
        <f t="shared" si="5"/>
        <v>86</v>
      </c>
      <c r="AA162" s="376">
        <f t="shared" si="6"/>
        <v>264.2</v>
      </c>
      <c r="AB162" s="376" t="s">
        <v>99</v>
      </c>
      <c r="AC162" s="376" t="s">
        <v>99</v>
      </c>
      <c r="AD162" s="376" t="s">
        <v>40</v>
      </c>
      <c r="AE162" s="376" t="s">
        <v>99</v>
      </c>
      <c r="AF162" s="376" t="s">
        <v>99</v>
      </c>
    </row>
    <row r="163" ht="24" spans="1:32">
      <c r="A163" s="176"/>
      <c r="B163" s="371">
        <v>13</v>
      </c>
      <c r="C163" s="371" t="s">
        <v>916</v>
      </c>
      <c r="D163" s="371">
        <v>22351068</v>
      </c>
      <c r="E163" s="371" t="s">
        <v>912</v>
      </c>
      <c r="F163" s="371" t="s">
        <v>674</v>
      </c>
      <c r="G163" s="371">
        <v>181.81</v>
      </c>
      <c r="H163" s="371"/>
      <c r="I163" s="371"/>
      <c r="J163" s="375"/>
      <c r="K163" s="375"/>
      <c r="L163" s="371"/>
      <c r="M163" s="371"/>
      <c r="N163" s="376"/>
      <c r="O163" s="376"/>
      <c r="P163" s="376"/>
      <c r="Q163" s="376"/>
      <c r="R163" s="376">
        <v>30</v>
      </c>
      <c r="S163" s="376"/>
      <c r="T163" s="376">
        <v>20</v>
      </c>
      <c r="U163" s="376"/>
      <c r="V163" s="376">
        <v>30</v>
      </c>
      <c r="W163" s="376"/>
      <c r="X163" s="376" t="s">
        <v>40</v>
      </c>
      <c r="Y163" s="376">
        <f t="shared" si="4"/>
        <v>181.81</v>
      </c>
      <c r="Z163" s="376">
        <f t="shared" si="5"/>
        <v>80</v>
      </c>
      <c r="AA163" s="376">
        <f t="shared" si="6"/>
        <v>261.81</v>
      </c>
      <c r="AB163" s="376" t="s">
        <v>99</v>
      </c>
      <c r="AC163" s="376" t="s">
        <v>99</v>
      </c>
      <c r="AD163" s="376" t="s">
        <v>40</v>
      </c>
      <c r="AE163" s="376" t="s">
        <v>99</v>
      </c>
      <c r="AF163" s="376" t="s">
        <v>99</v>
      </c>
    </row>
    <row r="164" ht="24" spans="1:32">
      <c r="A164" s="176"/>
      <c r="B164" s="371">
        <v>25</v>
      </c>
      <c r="C164" s="371" t="s">
        <v>917</v>
      </c>
      <c r="D164" s="371">
        <v>22351264</v>
      </c>
      <c r="E164" s="371" t="s">
        <v>912</v>
      </c>
      <c r="F164" s="371" t="s">
        <v>674</v>
      </c>
      <c r="G164" s="371">
        <v>181.12</v>
      </c>
      <c r="H164" s="371"/>
      <c r="I164" s="371"/>
      <c r="J164" s="375"/>
      <c r="K164" s="375"/>
      <c r="L164" s="371"/>
      <c r="M164" s="371"/>
      <c r="N164" s="376"/>
      <c r="O164" s="376"/>
      <c r="P164" s="376"/>
      <c r="Q164" s="376"/>
      <c r="R164" s="376">
        <v>30</v>
      </c>
      <c r="S164" s="376"/>
      <c r="T164" s="376">
        <v>20</v>
      </c>
      <c r="U164" s="376"/>
      <c r="V164" s="376">
        <v>30</v>
      </c>
      <c r="W164" s="376"/>
      <c r="X164" s="376" t="s">
        <v>40</v>
      </c>
      <c r="Y164" s="376">
        <f t="shared" si="4"/>
        <v>181.12</v>
      </c>
      <c r="Z164" s="376">
        <f t="shared" si="5"/>
        <v>80</v>
      </c>
      <c r="AA164" s="376">
        <f t="shared" si="6"/>
        <v>261.12</v>
      </c>
      <c r="AB164" s="376" t="s">
        <v>99</v>
      </c>
      <c r="AC164" s="376" t="s">
        <v>99</v>
      </c>
      <c r="AD164" s="376" t="s">
        <v>40</v>
      </c>
      <c r="AE164" s="376" t="s">
        <v>99</v>
      </c>
      <c r="AF164" s="376" t="s">
        <v>99</v>
      </c>
    </row>
    <row r="165" ht="24" spans="1:32">
      <c r="A165" s="176"/>
      <c r="B165" s="371">
        <v>2</v>
      </c>
      <c r="C165" s="371" t="s">
        <v>918</v>
      </c>
      <c r="D165" s="371">
        <v>22351009</v>
      </c>
      <c r="E165" s="371" t="s">
        <v>912</v>
      </c>
      <c r="F165" s="371" t="s">
        <v>674</v>
      </c>
      <c r="G165" s="371">
        <v>181.06</v>
      </c>
      <c r="H165" s="371"/>
      <c r="I165" s="371"/>
      <c r="J165" s="375"/>
      <c r="K165" s="375"/>
      <c r="L165" s="371"/>
      <c r="M165" s="371"/>
      <c r="N165" s="376"/>
      <c r="O165" s="376"/>
      <c r="P165" s="376"/>
      <c r="Q165" s="376"/>
      <c r="R165" s="376">
        <v>30</v>
      </c>
      <c r="S165" s="376"/>
      <c r="T165" s="376">
        <v>20</v>
      </c>
      <c r="U165" s="376"/>
      <c r="V165" s="376">
        <v>30</v>
      </c>
      <c r="W165" s="376"/>
      <c r="X165" s="376" t="s">
        <v>40</v>
      </c>
      <c r="Y165" s="376">
        <f t="shared" si="4"/>
        <v>181.06</v>
      </c>
      <c r="Z165" s="376">
        <f t="shared" si="5"/>
        <v>80</v>
      </c>
      <c r="AA165" s="376">
        <f t="shared" si="6"/>
        <v>261.06</v>
      </c>
      <c r="AB165" s="376" t="s">
        <v>99</v>
      </c>
      <c r="AC165" s="376" t="s">
        <v>99</v>
      </c>
      <c r="AD165" s="376" t="s">
        <v>40</v>
      </c>
      <c r="AE165" s="376" t="s">
        <v>99</v>
      </c>
      <c r="AF165" s="376" t="s">
        <v>99</v>
      </c>
    </row>
    <row r="166" ht="24" spans="1:32">
      <c r="A166" s="176"/>
      <c r="B166" s="371">
        <v>27</v>
      </c>
      <c r="C166" s="371" t="s">
        <v>919</v>
      </c>
      <c r="D166" s="371">
        <v>22351278</v>
      </c>
      <c r="E166" s="371" t="s">
        <v>912</v>
      </c>
      <c r="F166" s="371" t="s">
        <v>674</v>
      </c>
      <c r="G166" s="371">
        <v>179.73</v>
      </c>
      <c r="H166" s="371"/>
      <c r="I166" s="371"/>
      <c r="J166" s="371"/>
      <c r="K166" s="371"/>
      <c r="L166" s="371"/>
      <c r="M166" s="371"/>
      <c r="N166" s="371"/>
      <c r="O166" s="371"/>
      <c r="P166" s="371"/>
      <c r="Q166" s="371"/>
      <c r="R166" s="371">
        <v>30</v>
      </c>
      <c r="S166" s="371"/>
      <c r="T166" s="371">
        <v>20</v>
      </c>
      <c r="U166" s="371"/>
      <c r="V166" s="371">
        <v>30</v>
      </c>
      <c r="W166" s="371"/>
      <c r="X166" s="376" t="s">
        <v>40</v>
      </c>
      <c r="Y166" s="376">
        <f t="shared" si="4"/>
        <v>179.73</v>
      </c>
      <c r="Z166" s="376">
        <f t="shared" si="5"/>
        <v>80</v>
      </c>
      <c r="AA166" s="376">
        <f t="shared" si="6"/>
        <v>259.73</v>
      </c>
      <c r="AB166" s="376" t="s">
        <v>99</v>
      </c>
      <c r="AC166" s="376" t="s">
        <v>99</v>
      </c>
      <c r="AD166" s="376" t="s">
        <v>40</v>
      </c>
      <c r="AE166" s="376" t="s">
        <v>99</v>
      </c>
      <c r="AF166" s="376" t="s">
        <v>99</v>
      </c>
    </row>
    <row r="167" ht="24" spans="1:32">
      <c r="A167" s="176"/>
      <c r="B167" s="371">
        <v>9</v>
      </c>
      <c r="C167" s="371" t="s">
        <v>920</v>
      </c>
      <c r="D167" s="371">
        <v>22351031</v>
      </c>
      <c r="E167" s="371" t="s">
        <v>912</v>
      </c>
      <c r="F167" s="371" t="s">
        <v>770</v>
      </c>
      <c r="G167" s="371">
        <v>174.06</v>
      </c>
      <c r="H167" s="371"/>
      <c r="I167" s="371"/>
      <c r="J167" s="375"/>
      <c r="K167" s="375"/>
      <c r="L167" s="371"/>
      <c r="M167" s="371"/>
      <c r="N167" s="376"/>
      <c r="O167" s="376"/>
      <c r="P167" s="376"/>
      <c r="Q167" s="376"/>
      <c r="R167" s="376">
        <v>30</v>
      </c>
      <c r="S167" s="376"/>
      <c r="T167" s="376">
        <v>20</v>
      </c>
      <c r="U167" s="376"/>
      <c r="V167" s="376">
        <v>30</v>
      </c>
      <c r="W167" s="376">
        <v>4</v>
      </c>
      <c r="X167" s="376" t="s">
        <v>40</v>
      </c>
      <c r="Y167" s="376">
        <f t="shared" si="4"/>
        <v>174.06</v>
      </c>
      <c r="Z167" s="376">
        <f t="shared" si="5"/>
        <v>84</v>
      </c>
      <c r="AA167" s="376">
        <f t="shared" si="6"/>
        <v>258.06</v>
      </c>
      <c r="AB167" s="376"/>
      <c r="AC167" s="376" t="s">
        <v>99</v>
      </c>
      <c r="AD167" s="376" t="s">
        <v>40</v>
      </c>
      <c r="AE167" s="376" t="s">
        <v>99</v>
      </c>
      <c r="AF167" s="376"/>
    </row>
    <row r="168" ht="24" spans="1:32">
      <c r="A168" s="176"/>
      <c r="B168" s="371">
        <v>10</v>
      </c>
      <c r="C168" s="371" t="s">
        <v>921</v>
      </c>
      <c r="D168" s="371">
        <v>22351052</v>
      </c>
      <c r="E168" s="371" t="s">
        <v>912</v>
      </c>
      <c r="F168" s="371" t="s">
        <v>674</v>
      </c>
      <c r="G168" s="371">
        <v>178.53</v>
      </c>
      <c r="H168" s="371"/>
      <c r="I168" s="371"/>
      <c r="J168" s="375"/>
      <c r="K168" s="375"/>
      <c r="L168" s="371"/>
      <c r="M168" s="371"/>
      <c r="N168" s="376"/>
      <c r="O168" s="376"/>
      <c r="P168" s="376"/>
      <c r="Q168" s="376"/>
      <c r="R168" s="376">
        <v>18.75</v>
      </c>
      <c r="S168" s="376">
        <v>2</v>
      </c>
      <c r="T168" s="376">
        <v>20</v>
      </c>
      <c r="U168" s="376"/>
      <c r="V168" s="376">
        <v>30</v>
      </c>
      <c r="W168" s="376">
        <v>2</v>
      </c>
      <c r="X168" s="376" t="s">
        <v>40</v>
      </c>
      <c r="Y168" s="376">
        <f t="shared" si="4"/>
        <v>178.53</v>
      </c>
      <c r="Z168" s="376">
        <f t="shared" si="5"/>
        <v>72.75</v>
      </c>
      <c r="AA168" s="376">
        <f t="shared" si="6"/>
        <v>251.28</v>
      </c>
      <c r="AB168" s="376" t="s">
        <v>99</v>
      </c>
      <c r="AC168" s="376" t="s">
        <v>99</v>
      </c>
      <c r="AD168" s="376" t="s">
        <v>40</v>
      </c>
      <c r="AE168" s="376" t="s">
        <v>99</v>
      </c>
      <c r="AF168" s="376" t="s">
        <v>99</v>
      </c>
    </row>
    <row r="169" ht="24" spans="1:32">
      <c r="A169" s="176"/>
      <c r="B169" s="371">
        <v>23</v>
      </c>
      <c r="C169" s="371" t="s">
        <v>922</v>
      </c>
      <c r="D169" s="371">
        <v>22351194</v>
      </c>
      <c r="E169" s="371" t="s">
        <v>912</v>
      </c>
      <c r="F169" s="371" t="s">
        <v>770</v>
      </c>
      <c r="G169" s="371">
        <v>176.06</v>
      </c>
      <c r="H169" s="371"/>
      <c r="I169" s="371"/>
      <c r="J169" s="375"/>
      <c r="K169" s="375"/>
      <c r="L169" s="371"/>
      <c r="M169" s="371"/>
      <c r="N169" s="376"/>
      <c r="O169" s="376"/>
      <c r="P169" s="376"/>
      <c r="Q169" s="376"/>
      <c r="R169" s="376">
        <v>30</v>
      </c>
      <c r="S169" s="376"/>
      <c r="T169" s="376">
        <v>10</v>
      </c>
      <c r="U169" s="376"/>
      <c r="V169" s="376">
        <v>30</v>
      </c>
      <c r="W169" s="376">
        <v>2</v>
      </c>
      <c r="X169" s="376" t="s">
        <v>40</v>
      </c>
      <c r="Y169" s="376">
        <f t="shared" si="4"/>
        <v>176.06</v>
      </c>
      <c r="Z169" s="376">
        <f t="shared" si="5"/>
        <v>72</v>
      </c>
      <c r="AA169" s="376">
        <f t="shared" si="6"/>
        <v>248.06</v>
      </c>
      <c r="AB169" s="376" t="s">
        <v>54</v>
      </c>
      <c r="AC169" s="376" t="s">
        <v>99</v>
      </c>
      <c r="AD169" s="376" t="s">
        <v>40</v>
      </c>
      <c r="AE169" s="376" t="s">
        <v>99</v>
      </c>
      <c r="AF169" s="376"/>
    </row>
    <row r="170" ht="24" spans="1:32">
      <c r="A170" s="176"/>
      <c r="B170" s="371">
        <v>17</v>
      </c>
      <c r="C170" s="371" t="s">
        <v>923</v>
      </c>
      <c r="D170" s="371">
        <v>22351106</v>
      </c>
      <c r="E170" s="371" t="s">
        <v>912</v>
      </c>
      <c r="F170" s="371" t="s">
        <v>674</v>
      </c>
      <c r="G170" s="371">
        <v>174</v>
      </c>
      <c r="H170" s="371"/>
      <c r="I170" s="371"/>
      <c r="J170" s="375"/>
      <c r="K170" s="375"/>
      <c r="L170" s="371"/>
      <c r="M170" s="371"/>
      <c r="N170" s="376"/>
      <c r="O170" s="376"/>
      <c r="P170" s="376"/>
      <c r="Q170" s="376"/>
      <c r="R170" s="376">
        <v>30</v>
      </c>
      <c r="S170" s="376">
        <v>2</v>
      </c>
      <c r="T170" s="376">
        <v>10</v>
      </c>
      <c r="U170" s="376"/>
      <c r="V170" s="376">
        <v>28.5</v>
      </c>
      <c r="W170" s="376">
        <v>3</v>
      </c>
      <c r="X170" s="376" t="s">
        <v>40</v>
      </c>
      <c r="Y170" s="376">
        <f t="shared" si="4"/>
        <v>174</v>
      </c>
      <c r="Z170" s="376">
        <f t="shared" si="5"/>
        <v>73.5</v>
      </c>
      <c r="AA170" s="376">
        <f t="shared" si="6"/>
        <v>247.5</v>
      </c>
      <c r="AB170" s="376"/>
      <c r="AC170" s="376" t="s">
        <v>99</v>
      </c>
      <c r="AD170" s="376" t="s">
        <v>40</v>
      </c>
      <c r="AE170" s="376" t="s">
        <v>99</v>
      </c>
      <c r="AF170" s="376"/>
    </row>
    <row r="171" ht="24" spans="1:32">
      <c r="A171" s="176"/>
      <c r="B171" s="371">
        <v>26</v>
      </c>
      <c r="C171" s="371" t="s">
        <v>924</v>
      </c>
      <c r="D171" s="371">
        <v>22351267</v>
      </c>
      <c r="E171" s="371" t="s">
        <v>912</v>
      </c>
      <c r="F171" s="371" t="s">
        <v>770</v>
      </c>
      <c r="G171" s="371">
        <v>180.13</v>
      </c>
      <c r="H171" s="371"/>
      <c r="I171" s="371"/>
      <c r="J171" s="375"/>
      <c r="K171" s="375"/>
      <c r="L171" s="371"/>
      <c r="M171" s="371"/>
      <c r="N171" s="376"/>
      <c r="O171" s="376"/>
      <c r="P171" s="376"/>
      <c r="Q171" s="376"/>
      <c r="R171" s="376">
        <v>3.75</v>
      </c>
      <c r="S171" s="376"/>
      <c r="T171" s="376">
        <v>20</v>
      </c>
      <c r="U171" s="376"/>
      <c r="V171" s="376">
        <v>30</v>
      </c>
      <c r="W171" s="376">
        <v>1</v>
      </c>
      <c r="X171" s="376" t="s">
        <v>40</v>
      </c>
      <c r="Y171" s="376">
        <f t="shared" si="4"/>
        <v>180.13</v>
      </c>
      <c r="Z171" s="376">
        <f t="shared" si="5"/>
        <v>54.75</v>
      </c>
      <c r="AA171" s="376">
        <f t="shared" si="6"/>
        <v>234.88</v>
      </c>
      <c r="AB171" s="376" t="s">
        <v>99</v>
      </c>
      <c r="AC171" s="376" t="s">
        <v>99</v>
      </c>
      <c r="AD171" s="376" t="s">
        <v>40</v>
      </c>
      <c r="AE171" s="376" t="s">
        <v>99</v>
      </c>
      <c r="AF171" s="376" t="s">
        <v>99</v>
      </c>
    </row>
    <row r="172" ht="24" spans="1:32">
      <c r="A172" s="176"/>
      <c r="B172" s="371">
        <v>30</v>
      </c>
      <c r="C172" s="371" t="s">
        <v>925</v>
      </c>
      <c r="D172" s="371">
        <v>22351318</v>
      </c>
      <c r="E172" s="371" t="s">
        <v>912</v>
      </c>
      <c r="F172" s="371" t="s">
        <v>674</v>
      </c>
      <c r="G172" s="371">
        <v>177.53</v>
      </c>
      <c r="H172" s="371"/>
      <c r="I172" s="371"/>
      <c r="J172" s="371"/>
      <c r="K172" s="371"/>
      <c r="L172" s="371"/>
      <c r="M172" s="371"/>
      <c r="N172" s="371"/>
      <c r="O172" s="371"/>
      <c r="P172" s="371"/>
      <c r="Q172" s="371"/>
      <c r="R172" s="371">
        <v>30</v>
      </c>
      <c r="S172" s="371"/>
      <c r="T172" s="371">
        <v>10</v>
      </c>
      <c r="U172" s="371"/>
      <c r="V172" s="371">
        <v>7.5</v>
      </c>
      <c r="W172" s="371"/>
      <c r="X172" s="376" t="s">
        <v>40</v>
      </c>
      <c r="Y172" s="376">
        <f t="shared" si="4"/>
        <v>177.53</v>
      </c>
      <c r="Z172" s="376">
        <f t="shared" si="5"/>
        <v>47.5</v>
      </c>
      <c r="AA172" s="376">
        <f t="shared" si="6"/>
        <v>225.03</v>
      </c>
      <c r="AB172" s="376" t="s">
        <v>99</v>
      </c>
      <c r="AC172" s="371"/>
      <c r="AD172" s="371" t="s">
        <v>69</v>
      </c>
      <c r="AE172" s="371"/>
      <c r="AF172" s="371"/>
    </row>
    <row r="173" ht="24" spans="1:32">
      <c r="A173" s="176"/>
      <c r="B173" s="371">
        <v>24</v>
      </c>
      <c r="C173" s="371" t="s">
        <v>926</v>
      </c>
      <c r="D173" s="371">
        <v>22351244</v>
      </c>
      <c r="E173" s="371" t="s">
        <v>912</v>
      </c>
      <c r="F173" s="371" t="s">
        <v>674</v>
      </c>
      <c r="G173" s="371">
        <v>172.8</v>
      </c>
      <c r="H173" s="371"/>
      <c r="I173" s="371"/>
      <c r="J173" s="375"/>
      <c r="K173" s="375"/>
      <c r="L173" s="371"/>
      <c r="M173" s="371"/>
      <c r="N173" s="376"/>
      <c r="O173" s="376"/>
      <c r="P173" s="376"/>
      <c r="Q173" s="376"/>
      <c r="R173" s="376">
        <v>11.25</v>
      </c>
      <c r="S173" s="376"/>
      <c r="T173" s="376">
        <v>10</v>
      </c>
      <c r="U173" s="376"/>
      <c r="V173" s="376">
        <v>7.5</v>
      </c>
      <c r="W173" s="376">
        <v>2</v>
      </c>
      <c r="X173" s="376" t="s">
        <v>40</v>
      </c>
      <c r="Y173" s="376">
        <f t="shared" si="4"/>
        <v>172.8</v>
      </c>
      <c r="Z173" s="376">
        <f t="shared" si="5"/>
        <v>30.75</v>
      </c>
      <c r="AA173" s="376">
        <f t="shared" si="6"/>
        <v>203.55</v>
      </c>
      <c r="AB173" s="376"/>
      <c r="AC173" s="376"/>
      <c r="AD173" s="371" t="s">
        <v>69</v>
      </c>
      <c r="AE173" s="376"/>
      <c r="AF173" s="376"/>
    </row>
    <row r="174" ht="24" spans="1:32">
      <c r="A174" s="176"/>
      <c r="B174" s="371">
        <v>12</v>
      </c>
      <c r="C174" s="371" t="s">
        <v>927</v>
      </c>
      <c r="D174" s="371">
        <v>22351057</v>
      </c>
      <c r="E174" s="371" t="s">
        <v>912</v>
      </c>
      <c r="F174" s="371" t="s">
        <v>928</v>
      </c>
      <c r="G174" s="371">
        <v>174.76</v>
      </c>
      <c r="H174" s="371"/>
      <c r="I174" s="371"/>
      <c r="J174" s="375"/>
      <c r="K174" s="375"/>
      <c r="L174" s="371"/>
      <c r="M174" s="371"/>
      <c r="N174" s="376"/>
      <c r="O174" s="376"/>
      <c r="P174" s="376"/>
      <c r="Q174" s="376"/>
      <c r="R174" s="376">
        <v>0</v>
      </c>
      <c r="S174" s="376"/>
      <c r="T174" s="376">
        <v>20</v>
      </c>
      <c r="U174" s="376"/>
      <c r="V174" s="376">
        <v>7.5</v>
      </c>
      <c r="W174" s="376"/>
      <c r="X174" s="376" t="s">
        <v>40</v>
      </c>
      <c r="Y174" s="376">
        <f t="shared" si="4"/>
        <v>174.76</v>
      </c>
      <c r="Z174" s="376">
        <f t="shared" si="5"/>
        <v>27.5</v>
      </c>
      <c r="AA174" s="376">
        <f t="shared" si="6"/>
        <v>202.26</v>
      </c>
      <c r="AB174" s="376"/>
      <c r="AC174" s="376"/>
      <c r="AD174" s="371" t="s">
        <v>69</v>
      </c>
      <c r="AE174" s="376"/>
      <c r="AF174" s="376"/>
    </row>
    <row r="175" ht="24" spans="1:32">
      <c r="A175" s="176"/>
      <c r="B175" s="371">
        <v>7</v>
      </c>
      <c r="C175" s="371" t="s">
        <v>929</v>
      </c>
      <c r="D175" s="371">
        <v>22351023</v>
      </c>
      <c r="E175" s="371" t="s">
        <v>912</v>
      </c>
      <c r="F175" s="371" t="s">
        <v>674</v>
      </c>
      <c r="G175" s="371">
        <v>173.4</v>
      </c>
      <c r="H175" s="371"/>
      <c r="I175" s="371"/>
      <c r="J175" s="375"/>
      <c r="K175" s="375"/>
      <c r="L175" s="371"/>
      <c r="M175" s="371"/>
      <c r="N175" s="376"/>
      <c r="O175" s="376"/>
      <c r="P175" s="376"/>
      <c r="Q175" s="376"/>
      <c r="R175" s="376">
        <v>11.25</v>
      </c>
      <c r="S175" s="376"/>
      <c r="T175" s="376">
        <v>10</v>
      </c>
      <c r="U175" s="376"/>
      <c r="V175" s="376">
        <v>7.5</v>
      </c>
      <c r="W175" s="376"/>
      <c r="X175" s="376" t="s">
        <v>40</v>
      </c>
      <c r="Y175" s="376">
        <f t="shared" si="4"/>
        <v>173.4</v>
      </c>
      <c r="Z175" s="376">
        <f t="shared" si="5"/>
        <v>28.75</v>
      </c>
      <c r="AA175" s="376">
        <f t="shared" si="6"/>
        <v>202.15</v>
      </c>
      <c r="AB175" s="376"/>
      <c r="AC175" s="376"/>
      <c r="AD175" s="371" t="s">
        <v>69</v>
      </c>
      <c r="AE175" s="376"/>
      <c r="AF175" s="376"/>
    </row>
    <row r="176" ht="24" spans="1:32">
      <c r="A176" s="176"/>
      <c r="B176" s="371">
        <v>15</v>
      </c>
      <c r="C176" s="371" t="s">
        <v>930</v>
      </c>
      <c r="D176" s="371">
        <v>22351095</v>
      </c>
      <c r="E176" s="371" t="s">
        <v>912</v>
      </c>
      <c r="F176" s="371" t="s">
        <v>674</v>
      </c>
      <c r="G176" s="371">
        <v>178.26</v>
      </c>
      <c r="H176" s="371"/>
      <c r="I176" s="371"/>
      <c r="J176" s="375"/>
      <c r="K176" s="375"/>
      <c r="L176" s="371"/>
      <c r="M176" s="371"/>
      <c r="N176" s="376"/>
      <c r="O176" s="376"/>
      <c r="P176" s="376"/>
      <c r="Q176" s="376"/>
      <c r="R176" s="376">
        <v>0</v>
      </c>
      <c r="S176" s="376"/>
      <c r="T176" s="376">
        <v>10</v>
      </c>
      <c r="U176" s="376"/>
      <c r="V176" s="376">
        <v>7.5</v>
      </c>
      <c r="W176" s="376"/>
      <c r="X176" s="376" t="s">
        <v>40</v>
      </c>
      <c r="Y176" s="376">
        <f t="shared" si="4"/>
        <v>178.26</v>
      </c>
      <c r="Z176" s="376">
        <f t="shared" si="5"/>
        <v>17.5</v>
      </c>
      <c r="AA176" s="376">
        <f t="shared" si="6"/>
        <v>195.76</v>
      </c>
      <c r="AB176" s="376" t="s">
        <v>99</v>
      </c>
      <c r="AC176" s="376"/>
      <c r="AD176" s="371" t="s">
        <v>69</v>
      </c>
      <c r="AE176" s="376"/>
      <c r="AF176" s="376"/>
    </row>
    <row r="177" ht="24" spans="1:32">
      <c r="A177" s="176"/>
      <c r="B177" s="371">
        <v>18</v>
      </c>
      <c r="C177" s="371" t="s">
        <v>931</v>
      </c>
      <c r="D177" s="371">
        <v>22351129</v>
      </c>
      <c r="E177" s="371" t="s">
        <v>912</v>
      </c>
      <c r="F177" s="371" t="s">
        <v>674</v>
      </c>
      <c r="G177" s="371">
        <v>172.41</v>
      </c>
      <c r="H177" s="371"/>
      <c r="I177" s="371"/>
      <c r="J177" s="375"/>
      <c r="K177" s="375"/>
      <c r="L177" s="371"/>
      <c r="M177" s="371"/>
      <c r="N177" s="376"/>
      <c r="O177" s="376"/>
      <c r="P177" s="376"/>
      <c r="Q177" s="376"/>
      <c r="R177" s="376">
        <v>0</v>
      </c>
      <c r="S177" s="376"/>
      <c r="T177" s="376">
        <v>20</v>
      </c>
      <c r="U177" s="376"/>
      <c r="V177" s="376">
        <v>0</v>
      </c>
      <c r="W177" s="376"/>
      <c r="X177" s="376" t="s">
        <v>40</v>
      </c>
      <c r="Y177" s="376">
        <f t="shared" si="4"/>
        <v>172.41</v>
      </c>
      <c r="Z177" s="376">
        <f t="shared" si="5"/>
        <v>20</v>
      </c>
      <c r="AA177" s="376">
        <f t="shared" si="6"/>
        <v>192.41</v>
      </c>
      <c r="AB177" s="376"/>
      <c r="AC177" s="376"/>
      <c r="AD177" s="371" t="s">
        <v>69</v>
      </c>
      <c r="AE177" s="376"/>
      <c r="AF177" s="376"/>
    </row>
    <row r="178" ht="24" spans="1:32">
      <c r="A178" s="176"/>
      <c r="B178" s="371">
        <v>11</v>
      </c>
      <c r="C178" s="371" t="s">
        <v>932</v>
      </c>
      <c r="D178" s="371">
        <v>22351053</v>
      </c>
      <c r="E178" s="371" t="s">
        <v>912</v>
      </c>
      <c r="F178" s="371" t="s">
        <v>674</v>
      </c>
      <c r="G178" s="371">
        <v>178</v>
      </c>
      <c r="H178" s="371"/>
      <c r="I178" s="371"/>
      <c r="J178" s="375"/>
      <c r="K178" s="375"/>
      <c r="L178" s="371"/>
      <c r="M178" s="371"/>
      <c r="N178" s="376"/>
      <c r="O178" s="376"/>
      <c r="P178" s="376"/>
      <c r="Q178" s="376"/>
      <c r="R178" s="376">
        <v>3.75</v>
      </c>
      <c r="S178" s="376"/>
      <c r="T178" s="376">
        <v>10</v>
      </c>
      <c r="U178" s="376"/>
      <c r="V178" s="376">
        <v>0</v>
      </c>
      <c r="W178" s="376"/>
      <c r="X178" s="376" t="s">
        <v>40</v>
      </c>
      <c r="Y178" s="376">
        <f t="shared" si="4"/>
        <v>178</v>
      </c>
      <c r="Z178" s="376">
        <f t="shared" si="5"/>
        <v>13.75</v>
      </c>
      <c r="AA178" s="376">
        <f t="shared" si="6"/>
        <v>191.75</v>
      </c>
      <c r="AB178" s="376" t="s">
        <v>99</v>
      </c>
      <c r="AC178" s="376"/>
      <c r="AD178" s="371" t="s">
        <v>69</v>
      </c>
      <c r="AE178" s="376"/>
      <c r="AF178" s="376"/>
    </row>
    <row r="179" ht="24" spans="1:32">
      <c r="A179" s="176"/>
      <c r="B179" s="371">
        <v>6</v>
      </c>
      <c r="C179" s="371" t="s">
        <v>691</v>
      </c>
      <c r="D179" s="371">
        <v>22351018</v>
      </c>
      <c r="E179" s="371" t="s">
        <v>912</v>
      </c>
      <c r="F179" s="371" t="s">
        <v>674</v>
      </c>
      <c r="G179" s="371">
        <v>176.86</v>
      </c>
      <c r="H179" s="371"/>
      <c r="I179" s="371"/>
      <c r="J179" s="375"/>
      <c r="K179" s="375"/>
      <c r="L179" s="371"/>
      <c r="M179" s="371"/>
      <c r="N179" s="376"/>
      <c r="O179" s="376"/>
      <c r="P179" s="376"/>
      <c r="Q179" s="376"/>
      <c r="R179" s="376">
        <v>3.75</v>
      </c>
      <c r="S179" s="376"/>
      <c r="T179" s="376">
        <v>10</v>
      </c>
      <c r="U179" s="376"/>
      <c r="V179" s="376">
        <v>0</v>
      </c>
      <c r="W179" s="376"/>
      <c r="X179" s="376" t="s">
        <v>40</v>
      </c>
      <c r="Y179" s="376">
        <f t="shared" si="4"/>
        <v>176.86</v>
      </c>
      <c r="Z179" s="376">
        <f t="shared" si="5"/>
        <v>13.75</v>
      </c>
      <c r="AA179" s="376">
        <f t="shared" si="6"/>
        <v>190.61</v>
      </c>
      <c r="AB179" s="376"/>
      <c r="AC179" s="376"/>
      <c r="AD179" s="371" t="s">
        <v>69</v>
      </c>
      <c r="AE179" s="376"/>
      <c r="AF179" s="376"/>
    </row>
    <row r="180" ht="24" spans="1:32">
      <c r="A180" s="176"/>
      <c r="B180" s="371">
        <v>16</v>
      </c>
      <c r="C180" s="371" t="s">
        <v>933</v>
      </c>
      <c r="D180" s="371">
        <v>22351104</v>
      </c>
      <c r="E180" s="371" t="s">
        <v>912</v>
      </c>
      <c r="F180" s="371" t="s">
        <v>770</v>
      </c>
      <c r="G180" s="371">
        <v>172.48</v>
      </c>
      <c r="H180" s="371"/>
      <c r="I180" s="371"/>
      <c r="J180" s="375"/>
      <c r="K180" s="375"/>
      <c r="L180" s="371"/>
      <c r="M180" s="371"/>
      <c r="N180" s="376"/>
      <c r="O180" s="376"/>
      <c r="P180" s="376"/>
      <c r="Q180" s="376"/>
      <c r="R180" s="376">
        <v>0</v>
      </c>
      <c r="S180" s="376"/>
      <c r="T180" s="376">
        <v>10</v>
      </c>
      <c r="U180" s="376"/>
      <c r="V180" s="376">
        <v>7.5</v>
      </c>
      <c r="W180" s="376"/>
      <c r="X180" s="376" t="s">
        <v>40</v>
      </c>
      <c r="Y180" s="376">
        <f t="shared" si="4"/>
        <v>172.48</v>
      </c>
      <c r="Z180" s="376">
        <f t="shared" si="5"/>
        <v>17.5</v>
      </c>
      <c r="AA180" s="376">
        <f t="shared" si="6"/>
        <v>189.98</v>
      </c>
      <c r="AB180" s="376"/>
      <c r="AC180" s="376"/>
      <c r="AD180" s="371" t="s">
        <v>69</v>
      </c>
      <c r="AE180" s="376"/>
      <c r="AF180" s="376"/>
    </row>
    <row r="181" ht="24" spans="1:32">
      <c r="A181" s="176"/>
      <c r="B181" s="371">
        <v>28</v>
      </c>
      <c r="C181" s="371" t="s">
        <v>934</v>
      </c>
      <c r="D181" s="371">
        <v>22351296</v>
      </c>
      <c r="E181" s="371" t="s">
        <v>912</v>
      </c>
      <c r="F181" s="371" t="s">
        <v>819</v>
      </c>
      <c r="G181" s="371">
        <v>176.12</v>
      </c>
      <c r="H181" s="371"/>
      <c r="I181" s="371"/>
      <c r="J181" s="371"/>
      <c r="K181" s="371"/>
      <c r="L181" s="371"/>
      <c r="M181" s="371"/>
      <c r="N181" s="371"/>
      <c r="O181" s="371"/>
      <c r="P181" s="371"/>
      <c r="Q181" s="371"/>
      <c r="R181" s="371">
        <v>0</v>
      </c>
      <c r="S181" s="371"/>
      <c r="T181" s="371">
        <v>10</v>
      </c>
      <c r="U181" s="371"/>
      <c r="V181" s="371">
        <v>0</v>
      </c>
      <c r="W181" s="371"/>
      <c r="X181" s="376" t="s">
        <v>40</v>
      </c>
      <c r="Y181" s="376">
        <f t="shared" si="4"/>
        <v>176.12</v>
      </c>
      <c r="Z181" s="376">
        <f t="shared" si="5"/>
        <v>10</v>
      </c>
      <c r="AA181" s="376">
        <f t="shared" si="6"/>
        <v>186.12</v>
      </c>
      <c r="AB181" s="376" t="s">
        <v>54</v>
      </c>
      <c r="AC181" s="371"/>
      <c r="AD181" s="371" t="s">
        <v>69</v>
      </c>
      <c r="AE181" s="371"/>
      <c r="AF181" s="371"/>
    </row>
    <row r="182" ht="24" spans="1:32">
      <c r="A182" s="176"/>
      <c r="B182" s="371">
        <v>21</v>
      </c>
      <c r="C182" s="371" t="s">
        <v>935</v>
      </c>
      <c r="D182" s="371">
        <v>22351161</v>
      </c>
      <c r="E182" s="371" t="s">
        <v>912</v>
      </c>
      <c r="F182" s="371" t="s">
        <v>770</v>
      </c>
      <c r="G182" s="371">
        <v>167.13</v>
      </c>
      <c r="H182" s="371"/>
      <c r="I182" s="371"/>
      <c r="J182" s="375"/>
      <c r="K182" s="375"/>
      <c r="L182" s="371"/>
      <c r="M182" s="371"/>
      <c r="N182" s="376"/>
      <c r="O182" s="376"/>
      <c r="P182" s="376"/>
      <c r="Q182" s="376"/>
      <c r="R182" s="376">
        <v>0</v>
      </c>
      <c r="S182" s="376"/>
      <c r="T182" s="376">
        <v>10</v>
      </c>
      <c r="U182" s="376"/>
      <c r="V182" s="376">
        <v>7.5</v>
      </c>
      <c r="W182" s="376">
        <v>1</v>
      </c>
      <c r="X182" s="376" t="s">
        <v>40</v>
      </c>
      <c r="Y182" s="376">
        <f t="shared" si="4"/>
        <v>167.13</v>
      </c>
      <c r="Z182" s="376">
        <f t="shared" si="5"/>
        <v>18.5</v>
      </c>
      <c r="AA182" s="376">
        <f t="shared" si="6"/>
        <v>185.63</v>
      </c>
      <c r="AB182" s="376"/>
      <c r="AC182" s="376"/>
      <c r="AD182" s="371" t="s">
        <v>69</v>
      </c>
      <c r="AE182" s="376"/>
      <c r="AF182" s="376"/>
    </row>
    <row r="183" ht="24" spans="1:32">
      <c r="A183" s="176"/>
      <c r="B183" s="371">
        <v>29</v>
      </c>
      <c r="C183" s="371" t="s">
        <v>936</v>
      </c>
      <c r="D183" s="371">
        <v>22351304</v>
      </c>
      <c r="E183" s="371" t="s">
        <v>912</v>
      </c>
      <c r="F183" s="371" t="s">
        <v>674</v>
      </c>
      <c r="G183" s="371">
        <v>173.91</v>
      </c>
      <c r="H183" s="371"/>
      <c r="I183" s="371"/>
      <c r="J183" s="371"/>
      <c r="K183" s="371"/>
      <c r="L183" s="371"/>
      <c r="M183" s="371"/>
      <c r="N183" s="371"/>
      <c r="O183" s="371"/>
      <c r="P183" s="371"/>
      <c r="Q183" s="371"/>
      <c r="R183" s="371">
        <v>0</v>
      </c>
      <c r="S183" s="371"/>
      <c r="T183" s="371">
        <v>10</v>
      </c>
      <c r="U183" s="371"/>
      <c r="V183" s="371">
        <v>0</v>
      </c>
      <c r="W183" s="371"/>
      <c r="X183" s="376" t="s">
        <v>40</v>
      </c>
      <c r="Y183" s="376">
        <f t="shared" si="4"/>
        <v>173.91</v>
      </c>
      <c r="Z183" s="376">
        <f t="shared" si="5"/>
        <v>10</v>
      </c>
      <c r="AA183" s="376">
        <f t="shared" si="6"/>
        <v>183.91</v>
      </c>
      <c r="AB183" s="371"/>
      <c r="AC183" s="371"/>
      <c r="AD183" s="371" t="s">
        <v>69</v>
      </c>
      <c r="AE183" s="371"/>
      <c r="AF183" s="371"/>
    </row>
    <row r="184" ht="24" spans="1:32">
      <c r="A184" s="176"/>
      <c r="B184" s="371">
        <v>14</v>
      </c>
      <c r="C184" s="371" t="s">
        <v>937</v>
      </c>
      <c r="D184" s="371">
        <v>22351077</v>
      </c>
      <c r="E184" s="371" t="s">
        <v>912</v>
      </c>
      <c r="F184" s="371" t="s">
        <v>770</v>
      </c>
      <c r="G184" s="371">
        <v>171.33</v>
      </c>
      <c r="H184" s="371"/>
      <c r="I184" s="371"/>
      <c r="J184" s="375"/>
      <c r="K184" s="375"/>
      <c r="L184" s="371"/>
      <c r="M184" s="371"/>
      <c r="N184" s="376"/>
      <c r="O184" s="376"/>
      <c r="P184" s="376"/>
      <c r="Q184" s="376"/>
      <c r="R184" s="376">
        <v>0</v>
      </c>
      <c r="S184" s="376"/>
      <c r="T184" s="376">
        <v>10</v>
      </c>
      <c r="U184" s="376"/>
      <c r="V184" s="376">
        <v>0</v>
      </c>
      <c r="W184" s="376"/>
      <c r="X184" s="376" t="s">
        <v>40</v>
      </c>
      <c r="Y184" s="376">
        <f t="shared" si="4"/>
        <v>171.33</v>
      </c>
      <c r="Z184" s="376">
        <f t="shared" si="5"/>
        <v>10</v>
      </c>
      <c r="AA184" s="376">
        <f t="shared" si="6"/>
        <v>181.33</v>
      </c>
      <c r="AB184" s="376"/>
      <c r="AC184" s="376"/>
      <c r="AD184" s="371" t="s">
        <v>69</v>
      </c>
      <c r="AE184" s="376"/>
      <c r="AF184" s="376"/>
    </row>
    <row r="185" ht="24" spans="1:32">
      <c r="A185" s="176"/>
      <c r="B185" s="371">
        <v>22</v>
      </c>
      <c r="C185" s="371" t="s">
        <v>938</v>
      </c>
      <c r="D185" s="371">
        <v>22351175</v>
      </c>
      <c r="E185" s="371" t="s">
        <v>912</v>
      </c>
      <c r="F185" s="371" t="s">
        <v>819</v>
      </c>
      <c r="G185" s="371">
        <v>170.2</v>
      </c>
      <c r="H185" s="371"/>
      <c r="I185" s="371"/>
      <c r="J185" s="375"/>
      <c r="K185" s="375"/>
      <c r="L185" s="371"/>
      <c r="M185" s="371"/>
      <c r="N185" s="376"/>
      <c r="O185" s="376"/>
      <c r="P185" s="376"/>
      <c r="Q185" s="376"/>
      <c r="R185" s="376">
        <v>0</v>
      </c>
      <c r="S185" s="376"/>
      <c r="T185" s="376">
        <v>10</v>
      </c>
      <c r="U185" s="376"/>
      <c r="V185" s="376">
        <v>0</v>
      </c>
      <c r="W185" s="376"/>
      <c r="X185" s="376" t="s">
        <v>40</v>
      </c>
      <c r="Y185" s="376">
        <f t="shared" si="4"/>
        <v>170.2</v>
      </c>
      <c r="Z185" s="376">
        <f t="shared" si="5"/>
        <v>10</v>
      </c>
      <c r="AA185" s="376">
        <f t="shared" si="6"/>
        <v>180.2</v>
      </c>
      <c r="AB185" s="376"/>
      <c r="AC185" s="376"/>
      <c r="AD185" s="371" t="s">
        <v>69</v>
      </c>
      <c r="AE185" s="376"/>
      <c r="AF185" s="376"/>
    </row>
    <row r="186" ht="24" spans="1:32">
      <c r="A186" s="176"/>
      <c r="B186" s="371">
        <v>20</v>
      </c>
      <c r="C186" s="371" t="s">
        <v>939</v>
      </c>
      <c r="D186" s="371">
        <v>22351153</v>
      </c>
      <c r="E186" s="371" t="s">
        <v>912</v>
      </c>
      <c r="F186" s="371" t="s">
        <v>770</v>
      </c>
      <c r="G186" s="371">
        <v>169.73</v>
      </c>
      <c r="H186" s="371"/>
      <c r="I186" s="371"/>
      <c r="J186" s="375"/>
      <c r="K186" s="375"/>
      <c r="L186" s="371"/>
      <c r="M186" s="371"/>
      <c r="N186" s="376"/>
      <c r="O186" s="376"/>
      <c r="P186" s="376"/>
      <c r="Q186" s="376"/>
      <c r="R186" s="376">
        <v>0</v>
      </c>
      <c r="S186" s="376"/>
      <c r="T186" s="376">
        <v>10</v>
      </c>
      <c r="U186" s="376"/>
      <c r="V186" s="376">
        <v>0</v>
      </c>
      <c r="W186" s="376"/>
      <c r="X186" s="376" t="s">
        <v>40</v>
      </c>
      <c r="Y186" s="376">
        <f t="shared" si="4"/>
        <v>169.73</v>
      </c>
      <c r="Z186" s="376">
        <f t="shared" si="5"/>
        <v>10</v>
      </c>
      <c r="AA186" s="376">
        <f t="shared" si="6"/>
        <v>179.73</v>
      </c>
      <c r="AB186" s="376" t="s">
        <v>54</v>
      </c>
      <c r="AC186" s="376"/>
      <c r="AD186" s="371" t="s">
        <v>69</v>
      </c>
      <c r="AE186" s="376"/>
      <c r="AF186" s="376"/>
    </row>
    <row r="187" ht="24" spans="1:32">
      <c r="A187" s="176"/>
      <c r="B187" s="371">
        <v>8</v>
      </c>
      <c r="C187" s="371" t="s">
        <v>940</v>
      </c>
      <c r="D187" s="371">
        <v>22351024</v>
      </c>
      <c r="E187" s="371" t="s">
        <v>912</v>
      </c>
      <c r="F187" s="371" t="s">
        <v>674</v>
      </c>
      <c r="G187" s="371">
        <v>164.86</v>
      </c>
      <c r="H187" s="371"/>
      <c r="I187" s="371"/>
      <c r="J187" s="375"/>
      <c r="K187" s="375"/>
      <c r="L187" s="371"/>
      <c r="M187" s="371"/>
      <c r="N187" s="376"/>
      <c r="O187" s="376"/>
      <c r="P187" s="376"/>
      <c r="Q187" s="376"/>
      <c r="R187" s="376">
        <v>3.75</v>
      </c>
      <c r="S187" s="376"/>
      <c r="T187" s="376">
        <v>10</v>
      </c>
      <c r="U187" s="376"/>
      <c r="V187" s="376">
        <v>0</v>
      </c>
      <c r="W187" s="376"/>
      <c r="X187" s="376" t="s">
        <v>40</v>
      </c>
      <c r="Y187" s="376">
        <f t="shared" si="4"/>
        <v>164.86</v>
      </c>
      <c r="Z187" s="376">
        <f t="shared" si="5"/>
        <v>13.75</v>
      </c>
      <c r="AA187" s="376">
        <f t="shared" si="6"/>
        <v>178.61</v>
      </c>
      <c r="AB187" s="376"/>
      <c r="AC187" s="376"/>
      <c r="AD187" s="371" t="s">
        <v>69</v>
      </c>
      <c r="AE187" s="376"/>
      <c r="AF187" s="376"/>
    </row>
    <row r="188" ht="24" spans="1:32">
      <c r="A188" s="176"/>
      <c r="B188" s="371">
        <v>3</v>
      </c>
      <c r="C188" s="371" t="s">
        <v>941</v>
      </c>
      <c r="D188" s="371">
        <v>22351010</v>
      </c>
      <c r="E188" s="371" t="s">
        <v>912</v>
      </c>
      <c r="F188" s="371" t="s">
        <v>674</v>
      </c>
      <c r="G188" s="371">
        <v>159.12</v>
      </c>
      <c r="H188" s="371"/>
      <c r="I188" s="371"/>
      <c r="J188" s="375"/>
      <c r="K188" s="375"/>
      <c r="L188" s="371"/>
      <c r="M188" s="371"/>
      <c r="N188" s="376"/>
      <c r="O188" s="376"/>
      <c r="P188" s="376"/>
      <c r="Q188" s="376"/>
      <c r="R188" s="376">
        <v>0</v>
      </c>
      <c r="S188" s="376"/>
      <c r="T188" s="376">
        <v>10</v>
      </c>
      <c r="U188" s="376"/>
      <c r="V188" s="376">
        <v>0</v>
      </c>
      <c r="W188" s="376"/>
      <c r="X188" s="376" t="s">
        <v>40</v>
      </c>
      <c r="Y188" s="376">
        <f t="shared" si="4"/>
        <v>159.12</v>
      </c>
      <c r="Z188" s="376">
        <f t="shared" si="5"/>
        <v>10</v>
      </c>
      <c r="AA188" s="376">
        <f t="shared" si="6"/>
        <v>169.12</v>
      </c>
      <c r="AB188" s="376"/>
      <c r="AC188" s="376"/>
      <c r="AD188" s="371" t="s">
        <v>69</v>
      </c>
      <c r="AE188" s="376"/>
      <c r="AF188" s="376"/>
    </row>
    <row r="189" ht="24" spans="1:32">
      <c r="A189" s="177"/>
      <c r="B189" s="371">
        <v>5</v>
      </c>
      <c r="C189" s="371" t="s">
        <v>942</v>
      </c>
      <c r="D189" s="371">
        <v>22351013</v>
      </c>
      <c r="E189" s="371" t="s">
        <v>912</v>
      </c>
      <c r="F189" s="371" t="s">
        <v>674</v>
      </c>
      <c r="G189" s="371">
        <v>158.08</v>
      </c>
      <c r="H189" s="371"/>
      <c r="I189" s="371"/>
      <c r="J189" s="375"/>
      <c r="K189" s="375"/>
      <c r="L189" s="371"/>
      <c r="M189" s="371"/>
      <c r="N189" s="376"/>
      <c r="O189" s="376"/>
      <c r="P189" s="376"/>
      <c r="Q189" s="376"/>
      <c r="R189" s="376">
        <v>0</v>
      </c>
      <c r="S189" s="376"/>
      <c r="T189" s="376">
        <v>10</v>
      </c>
      <c r="U189" s="376"/>
      <c r="V189" s="376">
        <v>0</v>
      </c>
      <c r="W189" s="376"/>
      <c r="X189" s="376" t="s">
        <v>40</v>
      </c>
      <c r="Y189" s="376">
        <f t="shared" si="4"/>
        <v>158.08</v>
      </c>
      <c r="Z189" s="376">
        <f t="shared" si="5"/>
        <v>10</v>
      </c>
      <c r="AA189" s="376">
        <f t="shared" si="6"/>
        <v>168.08</v>
      </c>
      <c r="AB189" s="376"/>
      <c r="AC189" s="376"/>
      <c r="AD189" s="371" t="s">
        <v>69</v>
      </c>
      <c r="AE189" s="376"/>
      <c r="AF189" s="376"/>
    </row>
    <row r="190" ht="24" spans="1:32">
      <c r="A190" s="274" t="s">
        <v>943</v>
      </c>
      <c r="B190" s="372" t="s">
        <v>944</v>
      </c>
      <c r="C190" s="373" t="s">
        <v>945</v>
      </c>
      <c r="D190" s="372" t="s">
        <v>946</v>
      </c>
      <c r="E190" s="373" t="s">
        <v>943</v>
      </c>
      <c r="F190" s="373" t="s">
        <v>674</v>
      </c>
      <c r="G190" s="374">
        <v>184.06667</v>
      </c>
      <c r="H190" s="373" t="s">
        <v>54</v>
      </c>
      <c r="I190" s="373"/>
      <c r="J190" s="377" t="s">
        <v>947</v>
      </c>
      <c r="K190" s="377"/>
      <c r="L190" s="373"/>
      <c r="M190" s="373"/>
      <c r="N190" s="378"/>
      <c r="O190" s="379"/>
      <c r="P190" s="379"/>
      <c r="Q190" s="379"/>
      <c r="R190" s="379">
        <v>30</v>
      </c>
      <c r="S190" s="379"/>
      <c r="T190" s="379">
        <v>20</v>
      </c>
      <c r="U190" s="379"/>
      <c r="V190" s="379">
        <v>30</v>
      </c>
      <c r="W190" s="381">
        <v>5</v>
      </c>
      <c r="X190" s="382" t="s">
        <v>40</v>
      </c>
      <c r="Y190" s="383">
        <v>188.06667</v>
      </c>
      <c r="Z190" s="383">
        <v>85</v>
      </c>
      <c r="AA190" s="379">
        <f t="shared" ref="AA190:AA225" si="7">SUM(Y190,Z190)</f>
        <v>273.06667</v>
      </c>
      <c r="AB190" s="384" t="s">
        <v>99</v>
      </c>
      <c r="AC190" s="384" t="s">
        <v>99</v>
      </c>
      <c r="AD190" s="384" t="s">
        <v>40</v>
      </c>
      <c r="AE190" s="384" t="s">
        <v>99</v>
      </c>
      <c r="AF190" s="384" t="s">
        <v>99</v>
      </c>
    </row>
    <row r="191" ht="36" spans="1:32">
      <c r="A191" s="176"/>
      <c r="B191" s="372" t="s">
        <v>948</v>
      </c>
      <c r="C191" s="373" t="s">
        <v>949</v>
      </c>
      <c r="D191" s="372" t="s">
        <v>950</v>
      </c>
      <c r="E191" s="373" t="s">
        <v>951</v>
      </c>
      <c r="F191" s="373" t="s">
        <v>674</v>
      </c>
      <c r="G191" s="374">
        <v>180.6</v>
      </c>
      <c r="H191" s="373"/>
      <c r="I191" s="373"/>
      <c r="J191" s="377"/>
      <c r="K191" s="377"/>
      <c r="L191" s="373"/>
      <c r="M191" s="373"/>
      <c r="N191" s="378"/>
      <c r="O191" s="379" t="s">
        <v>952</v>
      </c>
      <c r="P191" s="379"/>
      <c r="Q191" s="379"/>
      <c r="R191" s="379">
        <v>30</v>
      </c>
      <c r="S191" s="379"/>
      <c r="T191" s="379">
        <v>20</v>
      </c>
      <c r="U191" s="379"/>
      <c r="V191" s="379">
        <v>30</v>
      </c>
      <c r="W191" s="381">
        <v>6</v>
      </c>
      <c r="X191" s="382" t="s">
        <v>40</v>
      </c>
      <c r="Y191" s="383">
        <v>182.1</v>
      </c>
      <c r="Z191" s="383">
        <v>86</v>
      </c>
      <c r="AA191" s="379">
        <f t="shared" si="7"/>
        <v>268.1</v>
      </c>
      <c r="AB191" s="384" t="s">
        <v>99</v>
      </c>
      <c r="AC191" s="384" t="s">
        <v>99</v>
      </c>
      <c r="AD191" s="384" t="s">
        <v>40</v>
      </c>
      <c r="AE191" s="384" t="s">
        <v>99</v>
      </c>
      <c r="AF191" s="384" t="s">
        <v>99</v>
      </c>
    </row>
    <row r="192" ht="24" spans="1:32">
      <c r="A192" s="176"/>
      <c r="B192" s="372" t="s">
        <v>953</v>
      </c>
      <c r="C192" s="373" t="s">
        <v>954</v>
      </c>
      <c r="D192" s="372" t="s">
        <v>955</v>
      </c>
      <c r="E192" s="373" t="s">
        <v>943</v>
      </c>
      <c r="F192" s="373" t="s">
        <v>674</v>
      </c>
      <c r="G192" s="374">
        <v>181.9333</v>
      </c>
      <c r="H192" s="373" t="s">
        <v>54</v>
      </c>
      <c r="I192" s="373"/>
      <c r="J192" s="377"/>
      <c r="K192" s="377"/>
      <c r="L192" s="373"/>
      <c r="M192" s="373"/>
      <c r="N192" s="378"/>
      <c r="O192" s="379" t="s">
        <v>956</v>
      </c>
      <c r="P192" s="379"/>
      <c r="Q192" s="379"/>
      <c r="R192" s="379">
        <v>30</v>
      </c>
      <c r="S192" s="379"/>
      <c r="T192" s="379">
        <v>20</v>
      </c>
      <c r="U192" s="379"/>
      <c r="V192" s="379">
        <v>30</v>
      </c>
      <c r="W192" s="381">
        <v>5</v>
      </c>
      <c r="X192" s="382" t="s">
        <v>40</v>
      </c>
      <c r="Y192" s="383">
        <v>182.9333</v>
      </c>
      <c r="Z192" s="383">
        <v>85</v>
      </c>
      <c r="AA192" s="379">
        <f t="shared" si="7"/>
        <v>267.9333</v>
      </c>
      <c r="AB192" s="384" t="s">
        <v>99</v>
      </c>
      <c r="AC192" s="384" t="s">
        <v>99</v>
      </c>
      <c r="AD192" s="384" t="s">
        <v>40</v>
      </c>
      <c r="AE192" s="384" t="s">
        <v>99</v>
      </c>
      <c r="AF192" s="384" t="s">
        <v>99</v>
      </c>
    </row>
    <row r="193" ht="24" spans="1:32">
      <c r="A193" s="176"/>
      <c r="B193" s="372" t="s">
        <v>957</v>
      </c>
      <c r="C193" s="373" t="s">
        <v>958</v>
      </c>
      <c r="D193" s="372" t="s">
        <v>959</v>
      </c>
      <c r="E193" s="373" t="s">
        <v>943</v>
      </c>
      <c r="F193" s="373" t="s">
        <v>629</v>
      </c>
      <c r="G193" s="374">
        <v>183.86</v>
      </c>
      <c r="H193" s="373"/>
      <c r="I193" s="373"/>
      <c r="J193" s="377"/>
      <c r="K193" s="377"/>
      <c r="L193" s="373"/>
      <c r="M193" s="373"/>
      <c r="N193" s="378"/>
      <c r="O193" s="379"/>
      <c r="P193" s="379"/>
      <c r="Q193" s="379"/>
      <c r="R193" s="379">
        <v>30</v>
      </c>
      <c r="S193" s="379"/>
      <c r="T193" s="379">
        <v>20</v>
      </c>
      <c r="U193" s="379"/>
      <c r="V193" s="379">
        <v>30</v>
      </c>
      <c r="W193" s="381">
        <v>4</v>
      </c>
      <c r="X193" s="382" t="s">
        <v>40</v>
      </c>
      <c r="Y193" s="383">
        <f>G193</f>
        <v>183.86</v>
      </c>
      <c r="Z193" s="383">
        <f>SUM(R193,T193,V193,W193)</f>
        <v>84</v>
      </c>
      <c r="AA193" s="379">
        <f t="shared" si="7"/>
        <v>267.86</v>
      </c>
      <c r="AB193" s="384" t="s">
        <v>99</v>
      </c>
      <c r="AC193" s="384" t="s">
        <v>99</v>
      </c>
      <c r="AD193" s="384" t="s">
        <v>40</v>
      </c>
      <c r="AE193" s="384" t="s">
        <v>99</v>
      </c>
      <c r="AF193" s="384" t="s">
        <v>99</v>
      </c>
    </row>
    <row r="194" ht="24" spans="1:32">
      <c r="A194" s="176"/>
      <c r="B194" s="372" t="s">
        <v>960</v>
      </c>
      <c r="C194" s="373" t="s">
        <v>961</v>
      </c>
      <c r="D194" s="372" t="s">
        <v>962</v>
      </c>
      <c r="E194" s="373" t="s">
        <v>943</v>
      </c>
      <c r="F194" s="373" t="s">
        <v>674</v>
      </c>
      <c r="G194" s="374">
        <v>182</v>
      </c>
      <c r="H194" s="373"/>
      <c r="I194" s="373"/>
      <c r="J194" s="377"/>
      <c r="K194" s="377"/>
      <c r="L194" s="373"/>
      <c r="M194" s="373"/>
      <c r="N194" s="378"/>
      <c r="O194" s="379"/>
      <c r="P194" s="379"/>
      <c r="Q194" s="379"/>
      <c r="R194" s="379">
        <v>30</v>
      </c>
      <c r="S194" s="379"/>
      <c r="T194" s="379">
        <v>20</v>
      </c>
      <c r="U194" s="379"/>
      <c r="V194" s="379">
        <v>30</v>
      </c>
      <c r="W194" s="381">
        <v>5</v>
      </c>
      <c r="X194" s="382" t="s">
        <v>40</v>
      </c>
      <c r="Y194" s="383">
        <v>182</v>
      </c>
      <c r="Z194" s="383">
        <v>85</v>
      </c>
      <c r="AA194" s="379">
        <f t="shared" si="7"/>
        <v>267</v>
      </c>
      <c r="AB194" s="384" t="s">
        <v>99</v>
      </c>
      <c r="AC194" s="384" t="s">
        <v>99</v>
      </c>
      <c r="AD194" s="384" t="s">
        <v>40</v>
      </c>
      <c r="AE194" s="384" t="s">
        <v>99</v>
      </c>
      <c r="AF194" s="384" t="s">
        <v>99</v>
      </c>
    </row>
    <row r="195" ht="24" spans="1:32">
      <c r="A195" s="176"/>
      <c r="B195" s="372" t="s">
        <v>963</v>
      </c>
      <c r="C195" s="373" t="s">
        <v>964</v>
      </c>
      <c r="D195" s="372" t="s">
        <v>965</v>
      </c>
      <c r="E195" s="373" t="s">
        <v>951</v>
      </c>
      <c r="F195" s="373" t="s">
        <v>631</v>
      </c>
      <c r="G195" s="374">
        <v>181.2666667</v>
      </c>
      <c r="H195" s="373" t="s">
        <v>54</v>
      </c>
      <c r="I195" s="373"/>
      <c r="J195" s="377"/>
      <c r="K195" s="377"/>
      <c r="L195" s="373"/>
      <c r="M195" s="373"/>
      <c r="N195" s="378"/>
      <c r="O195" s="379"/>
      <c r="P195" s="379"/>
      <c r="Q195" s="379"/>
      <c r="R195" s="379">
        <v>30</v>
      </c>
      <c r="S195" s="379"/>
      <c r="T195" s="379">
        <v>20</v>
      </c>
      <c r="U195" s="379"/>
      <c r="V195" s="379">
        <v>30</v>
      </c>
      <c r="W195" s="381">
        <v>5</v>
      </c>
      <c r="X195" s="382" t="s">
        <v>40</v>
      </c>
      <c r="Y195" s="383">
        <v>181.2666667</v>
      </c>
      <c r="Z195" s="383">
        <v>85</v>
      </c>
      <c r="AA195" s="379">
        <f t="shared" si="7"/>
        <v>266.2666667</v>
      </c>
      <c r="AB195" s="384" t="s">
        <v>99</v>
      </c>
      <c r="AC195" s="384" t="s">
        <v>99</v>
      </c>
      <c r="AD195" s="384" t="s">
        <v>40</v>
      </c>
      <c r="AE195" s="384" t="s">
        <v>99</v>
      </c>
      <c r="AF195" s="384" t="s">
        <v>99</v>
      </c>
    </row>
    <row r="196" ht="24" spans="1:32">
      <c r="A196" s="176"/>
      <c r="B196" s="372" t="s">
        <v>966</v>
      </c>
      <c r="C196" s="373" t="s">
        <v>967</v>
      </c>
      <c r="D196" s="372" t="s">
        <v>968</v>
      </c>
      <c r="E196" s="373" t="s">
        <v>951</v>
      </c>
      <c r="F196" s="373" t="s">
        <v>674</v>
      </c>
      <c r="G196" s="374">
        <v>186</v>
      </c>
      <c r="H196" s="373" t="s">
        <v>54</v>
      </c>
      <c r="I196" s="373"/>
      <c r="J196" s="377"/>
      <c r="K196" s="377"/>
      <c r="L196" s="373"/>
      <c r="M196" s="373"/>
      <c r="N196" s="378"/>
      <c r="O196" s="379"/>
      <c r="P196" s="379"/>
      <c r="Q196" s="379"/>
      <c r="R196" s="379">
        <v>30</v>
      </c>
      <c r="S196" s="379"/>
      <c r="T196" s="379">
        <v>20</v>
      </c>
      <c r="U196" s="379"/>
      <c r="V196" s="379">
        <v>30</v>
      </c>
      <c r="W196" s="381"/>
      <c r="X196" s="382" t="s">
        <v>40</v>
      </c>
      <c r="Y196" s="383">
        <f>G196</f>
        <v>186</v>
      </c>
      <c r="Z196" s="383">
        <f>SUM(R196,T196,V196,W196)</f>
        <v>80</v>
      </c>
      <c r="AA196" s="379">
        <f t="shared" si="7"/>
        <v>266</v>
      </c>
      <c r="AB196" s="384" t="s">
        <v>99</v>
      </c>
      <c r="AC196" s="384" t="s">
        <v>99</v>
      </c>
      <c r="AD196" s="384" t="s">
        <v>40</v>
      </c>
      <c r="AE196" s="384" t="s">
        <v>99</v>
      </c>
      <c r="AF196" s="384" t="s">
        <v>99</v>
      </c>
    </row>
    <row r="197" ht="24" spans="1:32">
      <c r="A197" s="176"/>
      <c r="B197" s="372" t="s">
        <v>969</v>
      </c>
      <c r="C197" s="373" t="s">
        <v>970</v>
      </c>
      <c r="D197" s="372" t="s">
        <v>971</v>
      </c>
      <c r="E197" s="373" t="s">
        <v>943</v>
      </c>
      <c r="F197" s="373" t="s">
        <v>770</v>
      </c>
      <c r="G197" s="374">
        <v>177.93</v>
      </c>
      <c r="H197" s="373"/>
      <c r="I197" s="373"/>
      <c r="J197" s="377"/>
      <c r="K197" s="377"/>
      <c r="L197" s="373"/>
      <c r="M197" s="373"/>
      <c r="N197" s="378"/>
      <c r="O197" s="379"/>
      <c r="P197" s="379"/>
      <c r="Q197" s="379"/>
      <c r="R197" s="379">
        <v>30</v>
      </c>
      <c r="S197" s="379"/>
      <c r="T197" s="379">
        <v>20</v>
      </c>
      <c r="U197" s="379"/>
      <c r="V197" s="379">
        <v>30</v>
      </c>
      <c r="W197" s="381">
        <v>6</v>
      </c>
      <c r="X197" s="382" t="s">
        <v>40</v>
      </c>
      <c r="Y197" s="383">
        <v>177.93</v>
      </c>
      <c r="Z197" s="383">
        <v>86</v>
      </c>
      <c r="AA197" s="379">
        <f t="shared" si="7"/>
        <v>263.93</v>
      </c>
      <c r="AB197" s="384" t="s">
        <v>174</v>
      </c>
      <c r="AC197" s="384" t="s">
        <v>99</v>
      </c>
      <c r="AD197" s="384" t="s">
        <v>40</v>
      </c>
      <c r="AE197" s="384" t="s">
        <v>99</v>
      </c>
      <c r="AF197" s="384" t="s">
        <v>174</v>
      </c>
    </row>
    <row r="198" ht="24" spans="1:32">
      <c r="A198" s="176"/>
      <c r="B198" s="372" t="s">
        <v>972</v>
      </c>
      <c r="C198" s="373" t="s">
        <v>973</v>
      </c>
      <c r="D198" s="372" t="s">
        <v>974</v>
      </c>
      <c r="E198" s="373" t="s">
        <v>951</v>
      </c>
      <c r="F198" s="373" t="s">
        <v>631</v>
      </c>
      <c r="G198" s="374">
        <v>180.87</v>
      </c>
      <c r="H198" s="373" t="s">
        <v>54</v>
      </c>
      <c r="I198" s="373"/>
      <c r="J198" s="377"/>
      <c r="K198" s="377"/>
      <c r="L198" s="373"/>
      <c r="M198" s="373"/>
      <c r="N198" s="378"/>
      <c r="O198" s="379"/>
      <c r="P198" s="379"/>
      <c r="Q198" s="379"/>
      <c r="R198" s="379">
        <v>30</v>
      </c>
      <c r="S198" s="379"/>
      <c r="T198" s="379">
        <v>20</v>
      </c>
      <c r="U198" s="379"/>
      <c r="V198" s="379">
        <v>30</v>
      </c>
      <c r="W198" s="381">
        <v>2</v>
      </c>
      <c r="X198" s="382" t="s">
        <v>40</v>
      </c>
      <c r="Y198" s="383">
        <v>180.87</v>
      </c>
      <c r="Z198" s="383">
        <v>82</v>
      </c>
      <c r="AA198" s="379">
        <f t="shared" si="7"/>
        <v>262.87</v>
      </c>
      <c r="AB198" s="384" t="s">
        <v>99</v>
      </c>
      <c r="AC198" s="384" t="s">
        <v>99</v>
      </c>
      <c r="AD198" s="384" t="s">
        <v>40</v>
      </c>
      <c r="AE198" s="384" t="s">
        <v>99</v>
      </c>
      <c r="AF198" s="384" t="s">
        <v>99</v>
      </c>
    </row>
    <row r="199" ht="24" spans="1:32">
      <c r="A199" s="176"/>
      <c r="B199" s="372" t="s">
        <v>975</v>
      </c>
      <c r="C199" s="373" t="s">
        <v>976</v>
      </c>
      <c r="D199" s="372" t="s">
        <v>977</v>
      </c>
      <c r="E199" s="373" t="s">
        <v>943</v>
      </c>
      <c r="F199" s="373" t="s">
        <v>770</v>
      </c>
      <c r="G199" s="374">
        <v>179.66667</v>
      </c>
      <c r="H199" s="373" t="s">
        <v>54</v>
      </c>
      <c r="I199" s="373"/>
      <c r="J199" s="377"/>
      <c r="K199" s="377"/>
      <c r="L199" s="373"/>
      <c r="M199" s="373"/>
      <c r="N199" s="378"/>
      <c r="O199" s="379"/>
      <c r="P199" s="379"/>
      <c r="Q199" s="379"/>
      <c r="R199" s="379">
        <v>30</v>
      </c>
      <c r="S199" s="379"/>
      <c r="T199" s="379">
        <v>20</v>
      </c>
      <c r="U199" s="379"/>
      <c r="V199" s="379">
        <v>30</v>
      </c>
      <c r="W199" s="381">
        <v>3</v>
      </c>
      <c r="X199" s="382" t="s">
        <v>40</v>
      </c>
      <c r="Y199" s="383">
        <v>179.66667</v>
      </c>
      <c r="Z199" s="383">
        <v>83</v>
      </c>
      <c r="AA199" s="379">
        <f t="shared" si="7"/>
        <v>262.66667</v>
      </c>
      <c r="AB199" s="384" t="s">
        <v>99</v>
      </c>
      <c r="AC199" s="384" t="s">
        <v>99</v>
      </c>
      <c r="AD199" s="384" t="s">
        <v>40</v>
      </c>
      <c r="AE199" s="384" t="s">
        <v>99</v>
      </c>
      <c r="AF199" s="384" t="s">
        <v>99</v>
      </c>
    </row>
    <row r="200" ht="28.5" spans="1:32">
      <c r="A200" s="176"/>
      <c r="B200" s="372" t="s">
        <v>978</v>
      </c>
      <c r="C200" s="373" t="s">
        <v>979</v>
      </c>
      <c r="D200" s="372" t="s">
        <v>980</v>
      </c>
      <c r="E200" s="373" t="s">
        <v>981</v>
      </c>
      <c r="F200" s="373" t="s">
        <v>629</v>
      </c>
      <c r="G200" s="374">
        <v>179.4</v>
      </c>
      <c r="H200" s="373"/>
      <c r="I200" s="373"/>
      <c r="J200" s="377"/>
      <c r="K200" s="377"/>
      <c r="L200" s="373"/>
      <c r="M200" s="398" t="s">
        <v>982</v>
      </c>
      <c r="N200" s="378"/>
      <c r="O200" s="379"/>
      <c r="P200" s="379"/>
      <c r="Q200" s="379"/>
      <c r="R200" s="379">
        <v>26.25</v>
      </c>
      <c r="S200" s="379"/>
      <c r="T200" s="379">
        <v>20</v>
      </c>
      <c r="U200" s="379"/>
      <c r="V200" s="379">
        <v>30</v>
      </c>
      <c r="W200" s="381">
        <v>3</v>
      </c>
      <c r="X200" s="382" t="s">
        <v>40</v>
      </c>
      <c r="Y200" s="383">
        <v>182.4</v>
      </c>
      <c r="Z200" s="383">
        <f>SUM(R200,T200,V200,W200)</f>
        <v>79.25</v>
      </c>
      <c r="AA200" s="379">
        <f t="shared" si="7"/>
        <v>261.65</v>
      </c>
      <c r="AB200" s="384" t="s">
        <v>99</v>
      </c>
      <c r="AC200" s="384" t="s">
        <v>99</v>
      </c>
      <c r="AD200" s="384" t="s">
        <v>40</v>
      </c>
      <c r="AE200" s="384" t="s">
        <v>99</v>
      </c>
      <c r="AF200" s="384" t="s">
        <v>99</v>
      </c>
    </row>
    <row r="201" ht="24" spans="1:32">
      <c r="A201" s="176"/>
      <c r="B201" s="372" t="s">
        <v>983</v>
      </c>
      <c r="C201" s="373" t="s">
        <v>984</v>
      </c>
      <c r="D201" s="372" t="s">
        <v>985</v>
      </c>
      <c r="E201" s="373" t="s">
        <v>986</v>
      </c>
      <c r="F201" s="373" t="s">
        <v>629</v>
      </c>
      <c r="G201" s="374">
        <v>180.6</v>
      </c>
      <c r="H201" s="373"/>
      <c r="I201" s="373"/>
      <c r="J201" s="377"/>
      <c r="K201" s="377"/>
      <c r="L201" s="373"/>
      <c r="M201" s="373"/>
      <c r="N201" s="378"/>
      <c r="O201" s="379"/>
      <c r="P201" s="379"/>
      <c r="Q201" s="379"/>
      <c r="R201" s="379">
        <v>30</v>
      </c>
      <c r="S201" s="379"/>
      <c r="T201" s="379">
        <v>20</v>
      </c>
      <c r="U201" s="379"/>
      <c r="V201" s="379">
        <v>30</v>
      </c>
      <c r="W201" s="381"/>
      <c r="X201" s="382" t="s">
        <v>40</v>
      </c>
      <c r="Y201" s="383">
        <v>181</v>
      </c>
      <c r="Z201" s="383">
        <v>80</v>
      </c>
      <c r="AA201" s="379">
        <f t="shared" si="7"/>
        <v>261</v>
      </c>
      <c r="AB201" s="384" t="s">
        <v>99</v>
      </c>
      <c r="AC201" s="384" t="s">
        <v>99</v>
      </c>
      <c r="AD201" s="384" t="s">
        <v>40</v>
      </c>
      <c r="AE201" s="384" t="s">
        <v>99</v>
      </c>
      <c r="AF201" s="384" t="s">
        <v>99</v>
      </c>
    </row>
    <row r="202" ht="24" spans="1:32">
      <c r="A202" s="176"/>
      <c r="B202" s="372" t="s">
        <v>987</v>
      </c>
      <c r="C202" s="373" t="s">
        <v>988</v>
      </c>
      <c r="D202" s="372" t="s">
        <v>989</v>
      </c>
      <c r="E202" s="373" t="s">
        <v>951</v>
      </c>
      <c r="F202" s="373" t="s">
        <v>674</v>
      </c>
      <c r="G202" s="374">
        <v>180.66666667</v>
      </c>
      <c r="H202" s="373" t="s">
        <v>54</v>
      </c>
      <c r="I202" s="373"/>
      <c r="J202" s="377"/>
      <c r="K202" s="377"/>
      <c r="L202" s="373"/>
      <c r="M202" s="373"/>
      <c r="N202" s="378"/>
      <c r="O202" s="379"/>
      <c r="P202" s="379"/>
      <c r="Q202" s="379"/>
      <c r="R202" s="379">
        <v>30</v>
      </c>
      <c r="S202" s="379"/>
      <c r="T202" s="379">
        <v>20</v>
      </c>
      <c r="U202" s="379"/>
      <c r="V202" s="379">
        <v>30</v>
      </c>
      <c r="W202" s="381"/>
      <c r="X202" s="382" t="s">
        <v>40</v>
      </c>
      <c r="Y202" s="383">
        <v>180.66666667</v>
      </c>
      <c r="Z202" s="383">
        <v>80</v>
      </c>
      <c r="AA202" s="379">
        <f t="shared" si="7"/>
        <v>260.66666667</v>
      </c>
      <c r="AB202" s="384" t="s">
        <v>99</v>
      </c>
      <c r="AC202" s="384" t="s">
        <v>99</v>
      </c>
      <c r="AD202" s="384" t="s">
        <v>40</v>
      </c>
      <c r="AE202" s="384" t="s">
        <v>99</v>
      </c>
      <c r="AF202" s="384" t="s">
        <v>99</v>
      </c>
    </row>
    <row r="203" ht="24" spans="1:32">
      <c r="A203" s="176"/>
      <c r="B203" s="372" t="s">
        <v>990</v>
      </c>
      <c r="C203" s="373" t="s">
        <v>991</v>
      </c>
      <c r="D203" s="372" t="s">
        <v>992</v>
      </c>
      <c r="E203" s="373" t="s">
        <v>951</v>
      </c>
      <c r="F203" s="373" t="s">
        <v>629</v>
      </c>
      <c r="G203" s="374">
        <v>174.5333</v>
      </c>
      <c r="H203" s="373"/>
      <c r="I203" s="373"/>
      <c r="J203" s="399" t="s">
        <v>54</v>
      </c>
      <c r="K203" s="377"/>
      <c r="L203" s="373"/>
      <c r="M203" s="373"/>
      <c r="N203" s="378"/>
      <c r="O203" s="379"/>
      <c r="P203" s="379"/>
      <c r="Q203" s="379"/>
      <c r="R203" s="379">
        <v>26.25</v>
      </c>
      <c r="S203" s="379"/>
      <c r="T203" s="379">
        <v>20</v>
      </c>
      <c r="U203" s="379"/>
      <c r="V203" s="379">
        <v>30</v>
      </c>
      <c r="W203" s="381"/>
      <c r="X203" s="382" t="s">
        <v>40</v>
      </c>
      <c r="Y203" s="383">
        <v>174.5333</v>
      </c>
      <c r="Z203" s="383">
        <v>76.25</v>
      </c>
      <c r="AA203" s="379">
        <f t="shared" si="7"/>
        <v>250.7833</v>
      </c>
      <c r="AB203" s="384" t="s">
        <v>174</v>
      </c>
      <c r="AC203" s="384" t="s">
        <v>99</v>
      </c>
      <c r="AD203" s="384" t="s">
        <v>40</v>
      </c>
      <c r="AE203" s="384" t="s">
        <v>99</v>
      </c>
      <c r="AF203" s="384" t="s">
        <v>174</v>
      </c>
    </row>
    <row r="204" ht="24" spans="1:32">
      <c r="A204" s="176"/>
      <c r="B204" s="372" t="s">
        <v>993</v>
      </c>
      <c r="C204" s="373" t="s">
        <v>994</v>
      </c>
      <c r="D204" s="372" t="s">
        <v>995</v>
      </c>
      <c r="E204" s="373" t="s">
        <v>951</v>
      </c>
      <c r="F204" s="373" t="s">
        <v>674</v>
      </c>
      <c r="G204" s="374">
        <v>173.5384</v>
      </c>
      <c r="H204" s="373"/>
      <c r="I204" s="373"/>
      <c r="J204" s="377"/>
      <c r="K204" s="377"/>
      <c r="L204" s="373"/>
      <c r="M204" s="373"/>
      <c r="N204" s="378"/>
      <c r="O204" s="379"/>
      <c r="P204" s="379"/>
      <c r="Q204" s="379"/>
      <c r="R204" s="379">
        <v>26.25</v>
      </c>
      <c r="S204" s="379"/>
      <c r="T204" s="379">
        <v>20</v>
      </c>
      <c r="U204" s="379"/>
      <c r="V204" s="379">
        <v>30</v>
      </c>
      <c r="W204" s="381"/>
      <c r="X204" s="382" t="s">
        <v>40</v>
      </c>
      <c r="Y204" s="383">
        <v>173.5384</v>
      </c>
      <c r="Z204" s="383">
        <v>76.25</v>
      </c>
      <c r="AA204" s="379">
        <f t="shared" si="7"/>
        <v>249.7884</v>
      </c>
      <c r="AB204" s="384" t="s">
        <v>174</v>
      </c>
      <c r="AC204" s="384" t="s">
        <v>99</v>
      </c>
      <c r="AD204" s="384" t="s">
        <v>40</v>
      </c>
      <c r="AE204" s="384" t="s">
        <v>99</v>
      </c>
      <c r="AF204" s="384" t="s">
        <v>174</v>
      </c>
    </row>
    <row r="205" ht="24" spans="1:32">
      <c r="A205" s="176"/>
      <c r="B205" s="372" t="s">
        <v>996</v>
      </c>
      <c r="C205" s="373" t="s">
        <v>997</v>
      </c>
      <c r="D205" s="372" t="s">
        <v>998</v>
      </c>
      <c r="E205" s="373" t="s">
        <v>951</v>
      </c>
      <c r="F205" s="373" t="s">
        <v>674</v>
      </c>
      <c r="G205" s="374">
        <v>177.4</v>
      </c>
      <c r="H205" s="373" t="s">
        <v>54</v>
      </c>
      <c r="I205" s="373"/>
      <c r="J205" s="377"/>
      <c r="K205" s="377"/>
      <c r="L205" s="373"/>
      <c r="M205" s="373"/>
      <c r="N205" s="378"/>
      <c r="O205" s="379"/>
      <c r="P205" s="379"/>
      <c r="Q205" s="379"/>
      <c r="R205" s="379">
        <v>22.5</v>
      </c>
      <c r="S205" s="379"/>
      <c r="T205" s="379">
        <v>10</v>
      </c>
      <c r="U205" s="379"/>
      <c r="V205" s="379">
        <v>30</v>
      </c>
      <c r="W205" s="381"/>
      <c r="X205" s="382" t="s">
        <v>40</v>
      </c>
      <c r="Y205" s="383">
        <f t="shared" ref="Y205:Y211" si="8">G205</f>
        <v>177.4</v>
      </c>
      <c r="Z205" s="383">
        <f t="shared" ref="Z205:Z211" si="9">SUM(R205,T205,V205,W205)</f>
        <v>62.5</v>
      </c>
      <c r="AA205" s="379">
        <f t="shared" si="7"/>
        <v>239.9</v>
      </c>
      <c r="AB205" s="384" t="s">
        <v>174</v>
      </c>
      <c r="AC205" s="384" t="s">
        <v>174</v>
      </c>
      <c r="AD205" s="384" t="s">
        <v>69</v>
      </c>
      <c r="AE205" s="384" t="s">
        <v>174</v>
      </c>
      <c r="AF205" s="384" t="s">
        <v>174</v>
      </c>
    </row>
    <row r="206" ht="24" spans="1:32">
      <c r="A206" s="176"/>
      <c r="B206" s="372" t="s">
        <v>999</v>
      </c>
      <c r="C206" s="373" t="s">
        <v>1000</v>
      </c>
      <c r="D206" s="372" t="s">
        <v>1001</v>
      </c>
      <c r="E206" s="373" t="s">
        <v>1002</v>
      </c>
      <c r="F206" s="373" t="s">
        <v>674</v>
      </c>
      <c r="G206" s="374">
        <v>173.66667</v>
      </c>
      <c r="H206" s="373"/>
      <c r="I206" s="373"/>
      <c r="J206" s="377"/>
      <c r="K206" s="377"/>
      <c r="L206" s="373"/>
      <c r="M206" s="373"/>
      <c r="N206" s="378"/>
      <c r="O206" s="379"/>
      <c r="P206" s="379"/>
      <c r="Q206" s="379"/>
      <c r="R206" s="379">
        <v>15</v>
      </c>
      <c r="S206" s="379"/>
      <c r="T206" s="379">
        <v>20</v>
      </c>
      <c r="U206" s="379"/>
      <c r="V206" s="379">
        <v>30</v>
      </c>
      <c r="W206" s="381"/>
      <c r="X206" s="382" t="s">
        <v>40</v>
      </c>
      <c r="Y206" s="383">
        <v>173.66667</v>
      </c>
      <c r="Z206" s="383">
        <v>65</v>
      </c>
      <c r="AA206" s="379">
        <f t="shared" si="7"/>
        <v>238.66667</v>
      </c>
      <c r="AB206" s="384" t="s">
        <v>174</v>
      </c>
      <c r="AC206" s="384" t="s">
        <v>174</v>
      </c>
      <c r="AD206" s="384" t="s">
        <v>69</v>
      </c>
      <c r="AE206" s="384" t="s">
        <v>174</v>
      </c>
      <c r="AF206" s="384" t="s">
        <v>174</v>
      </c>
    </row>
    <row r="207" ht="24" spans="1:32">
      <c r="A207" s="176"/>
      <c r="B207" s="372" t="s">
        <v>1003</v>
      </c>
      <c r="C207" s="373" t="s">
        <v>1004</v>
      </c>
      <c r="D207" s="372" t="s">
        <v>1005</v>
      </c>
      <c r="E207" s="373" t="s">
        <v>951</v>
      </c>
      <c r="F207" s="373" t="s">
        <v>674</v>
      </c>
      <c r="G207" s="374">
        <v>177.2</v>
      </c>
      <c r="H207" s="373" t="s">
        <v>54</v>
      </c>
      <c r="I207" s="373"/>
      <c r="J207" s="377"/>
      <c r="K207" s="377"/>
      <c r="L207" s="373"/>
      <c r="M207" s="373"/>
      <c r="N207" s="378"/>
      <c r="O207" s="379"/>
      <c r="P207" s="379"/>
      <c r="Q207" s="379"/>
      <c r="R207" s="379">
        <v>18.75</v>
      </c>
      <c r="S207" s="379"/>
      <c r="T207" s="379">
        <v>10</v>
      </c>
      <c r="U207" s="379"/>
      <c r="V207" s="379">
        <v>30</v>
      </c>
      <c r="W207" s="381"/>
      <c r="X207" s="382" t="s">
        <v>40</v>
      </c>
      <c r="Y207" s="383">
        <v>177.2</v>
      </c>
      <c r="Z207" s="383">
        <v>58.75</v>
      </c>
      <c r="AA207" s="379">
        <f t="shared" si="7"/>
        <v>235.95</v>
      </c>
      <c r="AB207" s="384" t="s">
        <v>174</v>
      </c>
      <c r="AC207" s="384" t="s">
        <v>174</v>
      </c>
      <c r="AD207" s="384" t="s">
        <v>69</v>
      </c>
      <c r="AE207" s="384" t="s">
        <v>174</v>
      </c>
      <c r="AF207" s="384" t="s">
        <v>174</v>
      </c>
    </row>
    <row r="208" ht="24" spans="1:32">
      <c r="A208" s="176"/>
      <c r="B208" s="372" t="s">
        <v>1006</v>
      </c>
      <c r="C208" s="373" t="s">
        <v>1007</v>
      </c>
      <c r="D208" s="372" t="s">
        <v>1008</v>
      </c>
      <c r="E208" s="373" t="s">
        <v>943</v>
      </c>
      <c r="F208" s="373" t="s">
        <v>629</v>
      </c>
      <c r="G208" s="374">
        <v>178</v>
      </c>
      <c r="H208" s="373" t="s">
        <v>54</v>
      </c>
      <c r="I208" s="373"/>
      <c r="J208" s="377"/>
      <c r="K208" s="377"/>
      <c r="L208" s="373"/>
      <c r="M208" s="373"/>
      <c r="N208" s="378"/>
      <c r="O208" s="379"/>
      <c r="P208" s="379"/>
      <c r="Q208" s="379"/>
      <c r="R208" s="379">
        <v>11.25</v>
      </c>
      <c r="S208" s="379"/>
      <c r="T208" s="379">
        <v>10</v>
      </c>
      <c r="U208" s="379"/>
      <c r="V208" s="379">
        <v>30</v>
      </c>
      <c r="W208" s="381">
        <v>3</v>
      </c>
      <c r="X208" s="382" t="s">
        <v>40</v>
      </c>
      <c r="Y208" s="383">
        <f t="shared" si="8"/>
        <v>178</v>
      </c>
      <c r="Z208" s="383">
        <f t="shared" si="9"/>
        <v>54.25</v>
      </c>
      <c r="AA208" s="379">
        <f t="shared" si="7"/>
        <v>232.25</v>
      </c>
      <c r="AB208" s="384" t="s">
        <v>174</v>
      </c>
      <c r="AC208" s="384" t="s">
        <v>174</v>
      </c>
      <c r="AD208" s="384" t="s">
        <v>69</v>
      </c>
      <c r="AE208" s="384" t="s">
        <v>174</v>
      </c>
      <c r="AF208" s="384" t="s">
        <v>174</v>
      </c>
    </row>
    <row r="209" ht="24" spans="1:32">
      <c r="A209" s="176"/>
      <c r="B209" s="372" t="s">
        <v>1009</v>
      </c>
      <c r="C209" s="373" t="s">
        <v>1010</v>
      </c>
      <c r="D209" s="372" t="s">
        <v>1011</v>
      </c>
      <c r="E209" s="373" t="s">
        <v>951</v>
      </c>
      <c r="F209" s="373" t="s">
        <v>629</v>
      </c>
      <c r="G209" s="374">
        <v>176</v>
      </c>
      <c r="H209" s="373"/>
      <c r="I209" s="373"/>
      <c r="J209" s="377"/>
      <c r="K209" s="377"/>
      <c r="L209" s="373"/>
      <c r="M209" s="373"/>
      <c r="N209" s="378"/>
      <c r="O209" s="379"/>
      <c r="P209" s="379"/>
      <c r="Q209" s="379"/>
      <c r="R209" s="379">
        <v>3.75</v>
      </c>
      <c r="S209" s="379"/>
      <c r="T209" s="379">
        <v>20</v>
      </c>
      <c r="U209" s="379"/>
      <c r="V209" s="379">
        <v>30</v>
      </c>
      <c r="W209" s="381"/>
      <c r="X209" s="382" t="s">
        <v>40</v>
      </c>
      <c r="Y209" s="383">
        <f t="shared" si="8"/>
        <v>176</v>
      </c>
      <c r="Z209" s="383">
        <f t="shared" si="9"/>
        <v>53.75</v>
      </c>
      <c r="AA209" s="379">
        <f t="shared" si="7"/>
        <v>229.75</v>
      </c>
      <c r="AB209" s="384" t="s">
        <v>174</v>
      </c>
      <c r="AC209" s="384" t="s">
        <v>174</v>
      </c>
      <c r="AD209" s="384" t="s">
        <v>69</v>
      </c>
      <c r="AE209" s="384" t="s">
        <v>174</v>
      </c>
      <c r="AF209" s="384" t="s">
        <v>174</v>
      </c>
    </row>
    <row r="210" ht="24" spans="1:32">
      <c r="A210" s="176"/>
      <c r="B210" s="372" t="s">
        <v>1012</v>
      </c>
      <c r="C210" s="373" t="s">
        <v>1013</v>
      </c>
      <c r="D210" s="372" t="s">
        <v>1014</v>
      </c>
      <c r="E210" s="373" t="s">
        <v>943</v>
      </c>
      <c r="F210" s="373" t="s">
        <v>629</v>
      </c>
      <c r="G210" s="374">
        <v>168.07</v>
      </c>
      <c r="H210" s="373" t="s">
        <v>54</v>
      </c>
      <c r="I210" s="373"/>
      <c r="J210" s="377"/>
      <c r="K210" s="377"/>
      <c r="L210" s="373"/>
      <c r="M210" s="373"/>
      <c r="N210" s="378"/>
      <c r="O210" s="379"/>
      <c r="P210" s="379"/>
      <c r="Q210" s="379"/>
      <c r="R210" s="379">
        <v>18.75</v>
      </c>
      <c r="S210" s="379"/>
      <c r="T210" s="379">
        <v>10</v>
      </c>
      <c r="U210" s="379"/>
      <c r="V210" s="379">
        <v>30</v>
      </c>
      <c r="W210" s="381"/>
      <c r="X210" s="382" t="s">
        <v>40</v>
      </c>
      <c r="Y210" s="383">
        <f t="shared" si="8"/>
        <v>168.07</v>
      </c>
      <c r="Z210" s="383">
        <f t="shared" si="9"/>
        <v>58.75</v>
      </c>
      <c r="AA210" s="379">
        <f t="shared" si="7"/>
        <v>226.82</v>
      </c>
      <c r="AB210" s="384" t="s">
        <v>174</v>
      </c>
      <c r="AC210" s="384" t="s">
        <v>174</v>
      </c>
      <c r="AD210" s="384" t="s">
        <v>69</v>
      </c>
      <c r="AE210" s="384" t="s">
        <v>174</v>
      </c>
      <c r="AF210" s="384" t="s">
        <v>174</v>
      </c>
    </row>
    <row r="211" ht="24" spans="1:32">
      <c r="A211" s="176"/>
      <c r="B211" s="372" t="s">
        <v>1015</v>
      </c>
      <c r="C211" s="373" t="s">
        <v>1016</v>
      </c>
      <c r="D211" s="372" t="s">
        <v>1017</v>
      </c>
      <c r="E211" s="373" t="s">
        <v>951</v>
      </c>
      <c r="F211" s="373" t="s">
        <v>629</v>
      </c>
      <c r="G211" s="374">
        <v>171</v>
      </c>
      <c r="H211" s="373" t="s">
        <v>54</v>
      </c>
      <c r="I211" s="373"/>
      <c r="J211" s="377"/>
      <c r="K211" s="377"/>
      <c r="L211" s="373"/>
      <c r="M211" s="373"/>
      <c r="N211" s="378"/>
      <c r="O211" s="379"/>
      <c r="P211" s="379"/>
      <c r="Q211" s="379"/>
      <c r="R211" s="379">
        <v>30</v>
      </c>
      <c r="S211" s="379"/>
      <c r="T211" s="379">
        <v>10</v>
      </c>
      <c r="U211" s="379"/>
      <c r="V211" s="379">
        <v>15</v>
      </c>
      <c r="W211" s="381"/>
      <c r="X211" s="382" t="s">
        <v>40</v>
      </c>
      <c r="Y211" s="383">
        <f t="shared" si="8"/>
        <v>171</v>
      </c>
      <c r="Z211" s="383">
        <f t="shared" si="9"/>
        <v>55</v>
      </c>
      <c r="AA211" s="379">
        <f t="shared" si="7"/>
        <v>226</v>
      </c>
      <c r="AB211" s="384" t="s">
        <v>174</v>
      </c>
      <c r="AC211" s="384" t="s">
        <v>174</v>
      </c>
      <c r="AD211" s="384" t="s">
        <v>69</v>
      </c>
      <c r="AE211" s="384" t="s">
        <v>174</v>
      </c>
      <c r="AF211" s="384" t="s">
        <v>174</v>
      </c>
    </row>
    <row r="212" ht="48" spans="1:32">
      <c r="A212" s="176"/>
      <c r="B212" s="372" t="s">
        <v>1018</v>
      </c>
      <c r="C212" s="373" t="s">
        <v>1019</v>
      </c>
      <c r="D212" s="372" t="s">
        <v>1020</v>
      </c>
      <c r="E212" s="373" t="s">
        <v>951</v>
      </c>
      <c r="F212" s="373" t="s">
        <v>674</v>
      </c>
      <c r="G212" s="374">
        <v>175.7571</v>
      </c>
      <c r="H212" s="373" t="s">
        <v>54</v>
      </c>
      <c r="I212" s="373"/>
      <c r="J212" s="377"/>
      <c r="K212" s="377"/>
      <c r="L212" s="373"/>
      <c r="M212" s="373" t="s">
        <v>1021</v>
      </c>
      <c r="N212" s="378"/>
      <c r="O212" s="379"/>
      <c r="P212" s="379"/>
      <c r="Q212" s="379"/>
      <c r="R212" s="379">
        <v>7.5</v>
      </c>
      <c r="S212" s="379"/>
      <c r="T212" s="379">
        <v>20</v>
      </c>
      <c r="U212" s="379"/>
      <c r="V212" s="379">
        <v>14</v>
      </c>
      <c r="W212" s="381"/>
      <c r="X212" s="382" t="s">
        <v>40</v>
      </c>
      <c r="Y212" s="383">
        <v>178.8</v>
      </c>
      <c r="Z212" s="383">
        <v>37.75</v>
      </c>
      <c r="AA212" s="379">
        <f t="shared" si="7"/>
        <v>216.55</v>
      </c>
      <c r="AB212" s="384" t="s">
        <v>99</v>
      </c>
      <c r="AC212" s="384" t="s">
        <v>174</v>
      </c>
      <c r="AD212" s="384" t="s">
        <v>69</v>
      </c>
      <c r="AE212" s="384" t="s">
        <v>174</v>
      </c>
      <c r="AF212" s="384" t="s">
        <v>174</v>
      </c>
    </row>
    <row r="213" ht="24" spans="1:32">
      <c r="A213" s="176"/>
      <c r="B213" s="372" t="s">
        <v>1022</v>
      </c>
      <c r="C213" s="373" t="s">
        <v>1023</v>
      </c>
      <c r="D213" s="372" t="s">
        <v>1024</v>
      </c>
      <c r="E213" s="373" t="s">
        <v>951</v>
      </c>
      <c r="F213" s="373" t="s">
        <v>629</v>
      </c>
      <c r="G213" s="374">
        <v>178.5333</v>
      </c>
      <c r="H213" s="373"/>
      <c r="I213" s="373"/>
      <c r="J213" s="377"/>
      <c r="K213" s="377"/>
      <c r="L213" s="373"/>
      <c r="M213" s="373"/>
      <c r="N213" s="378"/>
      <c r="O213" s="379"/>
      <c r="P213" s="379"/>
      <c r="Q213" s="379"/>
      <c r="R213" s="379">
        <v>3.75</v>
      </c>
      <c r="S213" s="379"/>
      <c r="T213" s="379">
        <v>20</v>
      </c>
      <c r="U213" s="379"/>
      <c r="V213" s="379"/>
      <c r="W213" s="381"/>
      <c r="X213" s="382" t="s">
        <v>40</v>
      </c>
      <c r="Y213" s="383">
        <v>178.5333</v>
      </c>
      <c r="Z213" s="383">
        <v>23.75</v>
      </c>
      <c r="AA213" s="379">
        <f t="shared" si="7"/>
        <v>202.2833</v>
      </c>
      <c r="AB213" s="384" t="s">
        <v>174</v>
      </c>
      <c r="AC213" s="384" t="s">
        <v>174</v>
      </c>
      <c r="AD213" s="384" t="s">
        <v>69</v>
      </c>
      <c r="AE213" s="384" t="s">
        <v>174</v>
      </c>
      <c r="AF213" s="384" t="s">
        <v>174</v>
      </c>
    </row>
    <row r="214" ht="24" spans="1:32">
      <c r="A214" s="176"/>
      <c r="B214" s="372" t="s">
        <v>1025</v>
      </c>
      <c r="C214" s="373" t="s">
        <v>1026</v>
      </c>
      <c r="D214" s="372" t="s">
        <v>1027</v>
      </c>
      <c r="E214" s="373" t="s">
        <v>1028</v>
      </c>
      <c r="F214" s="373" t="s">
        <v>819</v>
      </c>
      <c r="G214" s="374">
        <v>179.3333</v>
      </c>
      <c r="H214" s="373"/>
      <c r="I214" s="373"/>
      <c r="J214" s="377"/>
      <c r="K214" s="377"/>
      <c r="L214" s="373"/>
      <c r="M214" s="373"/>
      <c r="N214" s="378"/>
      <c r="O214" s="379"/>
      <c r="P214" s="379"/>
      <c r="Q214" s="379"/>
      <c r="R214" s="379">
        <v>3.75</v>
      </c>
      <c r="S214" s="379"/>
      <c r="T214" s="379"/>
      <c r="U214" s="379"/>
      <c r="V214" s="379">
        <v>15</v>
      </c>
      <c r="W214" s="381"/>
      <c r="X214" s="382" t="s">
        <v>40</v>
      </c>
      <c r="Y214" s="383">
        <f>G214</f>
        <v>179.3333</v>
      </c>
      <c r="Z214" s="383">
        <f>SUM(R214,T214,V214,W214)</f>
        <v>18.75</v>
      </c>
      <c r="AA214" s="379">
        <f t="shared" si="7"/>
        <v>198.0833</v>
      </c>
      <c r="AB214" s="384" t="s">
        <v>99</v>
      </c>
      <c r="AC214" s="384" t="s">
        <v>174</v>
      </c>
      <c r="AD214" s="384" t="s">
        <v>69</v>
      </c>
      <c r="AE214" s="384" t="s">
        <v>174</v>
      </c>
      <c r="AF214" s="384" t="s">
        <v>174</v>
      </c>
    </row>
    <row r="215" ht="24" spans="1:32">
      <c r="A215" s="176"/>
      <c r="B215" s="372" t="s">
        <v>1029</v>
      </c>
      <c r="C215" s="373" t="s">
        <v>1030</v>
      </c>
      <c r="D215" s="372" t="s">
        <v>1031</v>
      </c>
      <c r="E215" s="373" t="s">
        <v>1032</v>
      </c>
      <c r="F215" s="373" t="s">
        <v>631</v>
      </c>
      <c r="G215" s="374">
        <v>175.0889</v>
      </c>
      <c r="H215" s="373"/>
      <c r="I215" s="373"/>
      <c r="J215" s="377"/>
      <c r="K215" s="377"/>
      <c r="L215" s="373"/>
      <c r="M215" s="373"/>
      <c r="N215" s="378"/>
      <c r="O215" s="379"/>
      <c r="P215" s="379"/>
      <c r="Q215" s="379"/>
      <c r="R215" s="379">
        <v>7.5</v>
      </c>
      <c r="S215" s="379"/>
      <c r="T215" s="379"/>
      <c r="U215" s="379">
        <v>10</v>
      </c>
      <c r="V215" s="379">
        <v>7.5</v>
      </c>
      <c r="W215" s="381"/>
      <c r="X215" s="382" t="s">
        <v>40</v>
      </c>
      <c r="Y215" s="383">
        <v>175.0889</v>
      </c>
      <c r="Z215" s="383">
        <v>21.25</v>
      </c>
      <c r="AA215" s="379">
        <f t="shared" si="7"/>
        <v>196.3389</v>
      </c>
      <c r="AB215" s="384" t="s">
        <v>174</v>
      </c>
      <c r="AC215" s="384" t="s">
        <v>174</v>
      </c>
      <c r="AD215" s="384" t="s">
        <v>69</v>
      </c>
      <c r="AE215" s="384" t="s">
        <v>174</v>
      </c>
      <c r="AF215" s="384" t="s">
        <v>174</v>
      </c>
    </row>
    <row r="216" ht="24" spans="1:32">
      <c r="A216" s="176"/>
      <c r="B216" s="372" t="s">
        <v>1033</v>
      </c>
      <c r="C216" s="373" t="s">
        <v>1034</v>
      </c>
      <c r="D216" s="372" t="s">
        <v>1035</v>
      </c>
      <c r="E216" s="373" t="s">
        <v>951</v>
      </c>
      <c r="F216" s="373" t="s">
        <v>631</v>
      </c>
      <c r="G216" s="374">
        <v>178.2</v>
      </c>
      <c r="H216" s="373" t="s">
        <v>54</v>
      </c>
      <c r="I216" s="373"/>
      <c r="J216" s="377"/>
      <c r="K216" s="377"/>
      <c r="L216" s="373"/>
      <c r="M216" s="373"/>
      <c r="N216" s="378"/>
      <c r="O216" s="379"/>
      <c r="P216" s="379"/>
      <c r="Q216" s="379"/>
      <c r="R216" s="379"/>
      <c r="S216" s="379"/>
      <c r="T216" s="379">
        <v>10</v>
      </c>
      <c r="U216" s="379"/>
      <c r="V216" s="379">
        <v>7.5</v>
      </c>
      <c r="W216" s="381"/>
      <c r="X216" s="382" t="s">
        <v>40</v>
      </c>
      <c r="Y216" s="383">
        <f>G216</f>
        <v>178.2</v>
      </c>
      <c r="Z216" s="383">
        <f t="shared" ref="Z216:Z221" si="10">SUM(R216,T216,V216,W216)</f>
        <v>17.5</v>
      </c>
      <c r="AA216" s="379">
        <f t="shared" si="7"/>
        <v>195.7</v>
      </c>
      <c r="AB216" s="384" t="s">
        <v>174</v>
      </c>
      <c r="AC216" s="384" t="s">
        <v>174</v>
      </c>
      <c r="AD216" s="384" t="s">
        <v>69</v>
      </c>
      <c r="AE216" s="384" t="s">
        <v>174</v>
      </c>
      <c r="AF216" s="384" t="s">
        <v>174</v>
      </c>
    </row>
    <row r="217" ht="24" spans="1:32">
      <c r="A217" s="176"/>
      <c r="B217" s="372" t="s">
        <v>1036</v>
      </c>
      <c r="C217" s="373" t="s">
        <v>1037</v>
      </c>
      <c r="D217" s="372" t="s">
        <v>1038</v>
      </c>
      <c r="E217" s="373" t="s">
        <v>1032</v>
      </c>
      <c r="F217" s="373" t="s">
        <v>631</v>
      </c>
      <c r="G217" s="374">
        <v>170.5778</v>
      </c>
      <c r="H217" s="373"/>
      <c r="I217" s="373"/>
      <c r="J217" s="377"/>
      <c r="K217" s="377"/>
      <c r="L217" s="373"/>
      <c r="M217" s="373"/>
      <c r="N217" s="378"/>
      <c r="O217" s="379"/>
      <c r="P217" s="379"/>
      <c r="Q217" s="379"/>
      <c r="R217" s="379">
        <v>11.25</v>
      </c>
      <c r="S217" s="379"/>
      <c r="T217" s="379"/>
      <c r="U217" s="379">
        <v>10</v>
      </c>
      <c r="V217" s="379">
        <v>7.5</v>
      </c>
      <c r="W217" s="381"/>
      <c r="X217" s="382" t="s">
        <v>40</v>
      </c>
      <c r="Y217" s="383">
        <v>170.5778</v>
      </c>
      <c r="Z217" s="383">
        <v>25</v>
      </c>
      <c r="AA217" s="379">
        <f t="shared" si="7"/>
        <v>195.5778</v>
      </c>
      <c r="AB217" s="384" t="s">
        <v>174</v>
      </c>
      <c r="AC217" s="384" t="s">
        <v>174</v>
      </c>
      <c r="AD217" s="384" t="s">
        <v>69</v>
      </c>
      <c r="AE217" s="384" t="s">
        <v>174</v>
      </c>
      <c r="AF217" s="384" t="s">
        <v>174</v>
      </c>
    </row>
    <row r="218" ht="24" spans="1:32">
      <c r="A218" s="176"/>
      <c r="B218" s="372" t="s">
        <v>1039</v>
      </c>
      <c r="C218" s="373" t="s">
        <v>1040</v>
      </c>
      <c r="D218" s="372" t="s">
        <v>1041</v>
      </c>
      <c r="E218" s="373" t="s">
        <v>951</v>
      </c>
      <c r="F218" s="373" t="s">
        <v>674</v>
      </c>
      <c r="G218" s="374">
        <v>168.96</v>
      </c>
      <c r="H218" s="373" t="s">
        <v>1042</v>
      </c>
      <c r="I218" s="373" t="s">
        <v>1043</v>
      </c>
      <c r="J218" s="377"/>
      <c r="K218" s="377"/>
      <c r="L218" s="373"/>
      <c r="M218" s="373"/>
      <c r="N218" s="378"/>
      <c r="O218" s="379"/>
      <c r="P218" s="379"/>
      <c r="Q218" s="379"/>
      <c r="R218" s="379"/>
      <c r="S218" s="379"/>
      <c r="T218" s="379"/>
      <c r="U218" s="379"/>
      <c r="V218" s="379"/>
      <c r="W218" s="381"/>
      <c r="X218" s="382" t="s">
        <v>40</v>
      </c>
      <c r="Y218" s="383">
        <v>195</v>
      </c>
      <c r="Z218" s="383">
        <v>0</v>
      </c>
      <c r="AA218" s="379">
        <f t="shared" si="7"/>
        <v>195</v>
      </c>
      <c r="AB218" s="384" t="s">
        <v>99</v>
      </c>
      <c r="AC218" s="384" t="s">
        <v>174</v>
      </c>
      <c r="AD218" s="384" t="s">
        <v>69</v>
      </c>
      <c r="AE218" s="384" t="s">
        <v>174</v>
      </c>
      <c r="AF218" s="384" t="s">
        <v>174</v>
      </c>
    </row>
    <row r="219" ht="26" spans="1:32">
      <c r="A219" s="176"/>
      <c r="B219" s="372" t="s">
        <v>1044</v>
      </c>
      <c r="C219" s="373" t="s">
        <v>1045</v>
      </c>
      <c r="D219" s="372" t="s">
        <v>1046</v>
      </c>
      <c r="E219" s="373" t="s">
        <v>981</v>
      </c>
      <c r="F219" s="373" t="s">
        <v>631</v>
      </c>
      <c r="G219" s="374">
        <v>169.08</v>
      </c>
      <c r="H219" s="373"/>
      <c r="I219" s="373"/>
      <c r="J219" s="377"/>
      <c r="K219" s="377"/>
      <c r="L219" s="373"/>
      <c r="M219" s="373"/>
      <c r="N219" s="378"/>
      <c r="O219" s="379"/>
      <c r="P219" s="379"/>
      <c r="Q219" s="379"/>
      <c r="R219" s="379">
        <v>18.75</v>
      </c>
      <c r="S219" s="379"/>
      <c r="T219" s="379">
        <v>10</v>
      </c>
      <c r="U219" s="379"/>
      <c r="V219" s="379">
        <v>0</v>
      </c>
      <c r="W219" s="381"/>
      <c r="X219" s="382" t="s">
        <v>40</v>
      </c>
      <c r="Y219" s="383">
        <v>169.08</v>
      </c>
      <c r="Z219" s="383">
        <v>25</v>
      </c>
      <c r="AA219" s="379">
        <f t="shared" si="7"/>
        <v>194.08</v>
      </c>
      <c r="AB219" s="384" t="s">
        <v>174</v>
      </c>
      <c r="AC219" s="384" t="s">
        <v>174</v>
      </c>
      <c r="AD219" s="384" t="s">
        <v>69</v>
      </c>
      <c r="AE219" s="384" t="s">
        <v>174</v>
      </c>
      <c r="AF219" s="384" t="s">
        <v>174</v>
      </c>
    </row>
    <row r="220" ht="24" spans="1:32">
      <c r="A220" s="176"/>
      <c r="B220" s="372" t="s">
        <v>1047</v>
      </c>
      <c r="C220" s="373" t="s">
        <v>1048</v>
      </c>
      <c r="D220" s="372" t="s">
        <v>1049</v>
      </c>
      <c r="E220" s="373" t="s">
        <v>943</v>
      </c>
      <c r="F220" s="373" t="s">
        <v>674</v>
      </c>
      <c r="G220" s="374">
        <v>175.466666666667</v>
      </c>
      <c r="H220" s="373" t="s">
        <v>54</v>
      </c>
      <c r="I220" s="373"/>
      <c r="J220" s="377"/>
      <c r="K220" s="377"/>
      <c r="L220" s="373"/>
      <c r="M220" s="373"/>
      <c r="N220" s="378"/>
      <c r="O220" s="379"/>
      <c r="P220" s="379"/>
      <c r="Q220" s="379"/>
      <c r="R220" s="379"/>
      <c r="S220" s="379"/>
      <c r="T220" s="379">
        <v>10</v>
      </c>
      <c r="U220" s="379"/>
      <c r="V220" s="379">
        <v>6.7</v>
      </c>
      <c r="W220" s="381"/>
      <c r="X220" s="382" t="s">
        <v>40</v>
      </c>
      <c r="Y220" s="383">
        <f>G220</f>
        <v>175.466666666667</v>
      </c>
      <c r="Z220" s="383">
        <f t="shared" si="10"/>
        <v>16.7</v>
      </c>
      <c r="AA220" s="379">
        <f t="shared" si="7"/>
        <v>192.166666666667</v>
      </c>
      <c r="AB220" s="384" t="s">
        <v>174</v>
      </c>
      <c r="AC220" s="384" t="s">
        <v>174</v>
      </c>
      <c r="AD220" s="384" t="s">
        <v>69</v>
      </c>
      <c r="AE220" s="384" t="s">
        <v>174</v>
      </c>
      <c r="AF220" s="384" t="s">
        <v>174</v>
      </c>
    </row>
    <row r="221" ht="24" spans="1:32">
      <c r="A221" s="176"/>
      <c r="B221" s="372" t="s">
        <v>1050</v>
      </c>
      <c r="C221" s="373" t="s">
        <v>1051</v>
      </c>
      <c r="D221" s="372" t="s">
        <v>1052</v>
      </c>
      <c r="E221" s="373" t="s">
        <v>943</v>
      </c>
      <c r="F221" s="373" t="s">
        <v>819</v>
      </c>
      <c r="G221" s="374">
        <v>173.1</v>
      </c>
      <c r="H221" s="373"/>
      <c r="I221" s="373"/>
      <c r="J221" s="377"/>
      <c r="K221" s="377"/>
      <c r="L221" s="373"/>
      <c r="M221" s="373"/>
      <c r="N221" s="378"/>
      <c r="O221" s="379"/>
      <c r="P221" s="379"/>
      <c r="Q221" s="379"/>
      <c r="R221" s="379">
        <v>7.5</v>
      </c>
      <c r="S221" s="379"/>
      <c r="T221" s="379">
        <v>10</v>
      </c>
      <c r="U221" s="379"/>
      <c r="V221" s="379"/>
      <c r="W221" s="381"/>
      <c r="X221" s="382" t="s">
        <v>40</v>
      </c>
      <c r="Y221" s="383">
        <v>173.1</v>
      </c>
      <c r="Z221" s="383">
        <f t="shared" si="10"/>
        <v>17.5</v>
      </c>
      <c r="AA221" s="379">
        <f t="shared" si="7"/>
        <v>190.6</v>
      </c>
      <c r="AB221" s="384" t="s">
        <v>174</v>
      </c>
      <c r="AC221" s="384" t="s">
        <v>174</v>
      </c>
      <c r="AD221" s="384" t="s">
        <v>69</v>
      </c>
      <c r="AE221" s="384" t="s">
        <v>174</v>
      </c>
      <c r="AF221" s="384" t="s">
        <v>174</v>
      </c>
    </row>
    <row r="222" ht="24" spans="1:32">
      <c r="A222" s="176"/>
      <c r="B222" s="372" t="s">
        <v>1053</v>
      </c>
      <c r="C222" s="373" t="s">
        <v>1054</v>
      </c>
      <c r="D222" s="372" t="s">
        <v>1055</v>
      </c>
      <c r="E222" s="373" t="s">
        <v>951</v>
      </c>
      <c r="F222" s="373" t="s">
        <v>631</v>
      </c>
      <c r="G222" s="374">
        <v>169.66</v>
      </c>
      <c r="H222" s="373" t="s">
        <v>54</v>
      </c>
      <c r="I222" s="373"/>
      <c r="J222" s="377"/>
      <c r="K222" s="377"/>
      <c r="L222" s="373"/>
      <c r="M222" s="373"/>
      <c r="N222" s="378"/>
      <c r="O222" s="379"/>
      <c r="P222" s="379"/>
      <c r="Q222" s="379"/>
      <c r="R222" s="379"/>
      <c r="S222" s="379"/>
      <c r="T222" s="379">
        <v>10</v>
      </c>
      <c r="U222" s="379"/>
      <c r="V222" s="379">
        <v>7.5</v>
      </c>
      <c r="W222" s="381"/>
      <c r="X222" s="382" t="s">
        <v>40</v>
      </c>
      <c r="Y222" s="383">
        <v>169.66</v>
      </c>
      <c r="Z222" s="383">
        <v>17.5</v>
      </c>
      <c r="AA222" s="379">
        <f t="shared" si="7"/>
        <v>187.16</v>
      </c>
      <c r="AB222" s="384" t="s">
        <v>174</v>
      </c>
      <c r="AC222" s="384" t="s">
        <v>174</v>
      </c>
      <c r="AD222" s="384" t="s">
        <v>69</v>
      </c>
      <c r="AE222" s="384" t="s">
        <v>174</v>
      </c>
      <c r="AF222" s="384" t="s">
        <v>174</v>
      </c>
    </row>
    <row r="223" ht="24" spans="1:32">
      <c r="A223" s="176"/>
      <c r="B223" s="372" t="s">
        <v>1056</v>
      </c>
      <c r="C223" s="373" t="s">
        <v>1057</v>
      </c>
      <c r="D223" s="372" t="s">
        <v>1058</v>
      </c>
      <c r="E223" s="373" t="s">
        <v>951</v>
      </c>
      <c r="F223" s="373" t="s">
        <v>629</v>
      </c>
      <c r="G223" s="374">
        <v>176.4</v>
      </c>
      <c r="H223" s="373" t="s">
        <v>54</v>
      </c>
      <c r="I223" s="373"/>
      <c r="J223" s="377"/>
      <c r="K223" s="377"/>
      <c r="L223" s="373"/>
      <c r="M223" s="373"/>
      <c r="N223" s="378"/>
      <c r="O223" s="379"/>
      <c r="P223" s="379"/>
      <c r="Q223" s="379"/>
      <c r="R223" s="379"/>
      <c r="S223" s="379"/>
      <c r="T223" s="379">
        <v>10</v>
      </c>
      <c r="U223" s="379"/>
      <c r="V223" s="379"/>
      <c r="W223" s="381"/>
      <c r="X223" s="382" t="s">
        <v>40</v>
      </c>
      <c r="Y223" s="383">
        <v>176.4</v>
      </c>
      <c r="Z223" s="383">
        <v>10</v>
      </c>
      <c r="AA223" s="379">
        <f t="shared" si="7"/>
        <v>186.4</v>
      </c>
      <c r="AB223" s="384" t="s">
        <v>174</v>
      </c>
      <c r="AC223" s="384" t="s">
        <v>174</v>
      </c>
      <c r="AD223" s="384" t="s">
        <v>69</v>
      </c>
      <c r="AE223" s="384" t="s">
        <v>174</v>
      </c>
      <c r="AF223" s="384" t="s">
        <v>174</v>
      </c>
    </row>
    <row r="224" ht="26" spans="1:32">
      <c r="A224" s="176"/>
      <c r="B224" s="372" t="s">
        <v>1059</v>
      </c>
      <c r="C224" s="373" t="s">
        <v>1060</v>
      </c>
      <c r="D224" s="372" t="s">
        <v>1061</v>
      </c>
      <c r="E224" s="373" t="s">
        <v>1062</v>
      </c>
      <c r="F224" s="373" t="s">
        <v>674</v>
      </c>
      <c r="G224" s="374">
        <v>176.93</v>
      </c>
      <c r="H224" s="373"/>
      <c r="I224" s="373"/>
      <c r="J224" s="377"/>
      <c r="K224" s="377"/>
      <c r="L224" s="373"/>
      <c r="M224" s="373"/>
      <c r="N224" s="378"/>
      <c r="O224" s="379"/>
      <c r="P224" s="379"/>
      <c r="Q224" s="379"/>
      <c r="R224" s="379"/>
      <c r="S224" s="379"/>
      <c r="T224" s="379"/>
      <c r="U224" s="379"/>
      <c r="V224" s="379"/>
      <c r="W224" s="381"/>
      <c r="X224" s="382" t="s">
        <v>40</v>
      </c>
      <c r="Y224" s="383">
        <v>176.93</v>
      </c>
      <c r="Z224" s="383">
        <v>0</v>
      </c>
      <c r="AA224" s="379">
        <f t="shared" si="7"/>
        <v>176.93</v>
      </c>
      <c r="AB224" s="384" t="s">
        <v>174</v>
      </c>
      <c r="AC224" s="384" t="s">
        <v>174</v>
      </c>
      <c r="AD224" s="384" t="s">
        <v>69</v>
      </c>
      <c r="AE224" s="384" t="s">
        <v>174</v>
      </c>
      <c r="AF224" s="384" t="s">
        <v>174</v>
      </c>
    </row>
    <row r="225" ht="24" spans="1:32">
      <c r="A225" s="177"/>
      <c r="B225" s="372" t="s">
        <v>1063</v>
      </c>
      <c r="C225" s="373" t="s">
        <v>1064</v>
      </c>
      <c r="D225" s="372" t="s">
        <v>1065</v>
      </c>
      <c r="E225" s="373" t="s">
        <v>1028</v>
      </c>
      <c r="F225" s="373" t="s">
        <v>674</v>
      </c>
      <c r="G225" s="374">
        <v>174.73</v>
      </c>
      <c r="H225" s="373"/>
      <c r="I225" s="373"/>
      <c r="J225" s="377"/>
      <c r="K225" s="377"/>
      <c r="L225" s="373"/>
      <c r="M225" s="373"/>
      <c r="N225" s="378"/>
      <c r="O225" s="379"/>
      <c r="P225" s="379"/>
      <c r="Q225" s="379"/>
      <c r="R225" s="379"/>
      <c r="S225" s="379"/>
      <c r="T225" s="379"/>
      <c r="U225" s="379"/>
      <c r="V225" s="379"/>
      <c r="W225" s="381"/>
      <c r="X225" s="382" t="s">
        <v>40</v>
      </c>
      <c r="Y225" s="383">
        <v>174.7333</v>
      </c>
      <c r="Z225" s="383">
        <v>0</v>
      </c>
      <c r="AA225" s="379">
        <f t="shared" si="7"/>
        <v>174.7333</v>
      </c>
      <c r="AB225" s="384" t="s">
        <v>174</v>
      </c>
      <c r="AC225" s="384" t="s">
        <v>174</v>
      </c>
      <c r="AD225" s="384" t="s">
        <v>69</v>
      </c>
      <c r="AE225" s="384" t="s">
        <v>174</v>
      </c>
      <c r="AF225" s="384" t="s">
        <v>174</v>
      </c>
    </row>
    <row r="226" ht="24" spans="1:32">
      <c r="A226" s="274" t="s">
        <v>1066</v>
      </c>
      <c r="B226" s="385">
        <v>1</v>
      </c>
      <c r="C226" s="20" t="s">
        <v>1067</v>
      </c>
      <c r="D226" s="20"/>
      <c r="E226" s="20" t="s">
        <v>1028</v>
      </c>
      <c r="F226" s="20" t="s">
        <v>629</v>
      </c>
      <c r="G226" s="20">
        <v>180.867</v>
      </c>
      <c r="H226" s="20" t="s">
        <v>54</v>
      </c>
      <c r="I226" s="20"/>
      <c r="J226" s="215"/>
      <c r="K226" s="215"/>
      <c r="L226" s="20"/>
      <c r="M226" s="20"/>
      <c r="N226" s="400"/>
      <c r="O226" s="20"/>
      <c r="P226" s="20"/>
      <c r="Q226" s="20"/>
      <c r="R226" s="20">
        <v>30</v>
      </c>
      <c r="S226" s="20">
        <v>2</v>
      </c>
      <c r="T226" s="20">
        <v>20</v>
      </c>
      <c r="U226" s="20">
        <v>0</v>
      </c>
      <c r="V226" s="20">
        <v>30</v>
      </c>
      <c r="W226" s="4">
        <v>6</v>
      </c>
      <c r="X226" s="221" t="s">
        <v>40</v>
      </c>
      <c r="Y226" s="20">
        <v>180.867</v>
      </c>
      <c r="Z226" s="20">
        <f>SUM(R226:W226)</f>
        <v>88</v>
      </c>
      <c r="AA226" s="20">
        <f t="shared" ref="AA226:AA228" si="11">Y226+Z226</f>
        <v>268.867</v>
      </c>
      <c r="AB226" s="418" t="s">
        <v>99</v>
      </c>
      <c r="AC226" s="418" t="s">
        <v>99</v>
      </c>
      <c r="AD226" s="418" t="s">
        <v>40</v>
      </c>
      <c r="AE226" s="418" t="s">
        <v>99</v>
      </c>
      <c r="AF226" s="418" t="s">
        <v>99</v>
      </c>
    </row>
    <row r="227" ht="24" spans="1:32">
      <c r="A227" s="176"/>
      <c r="B227" s="385">
        <v>2</v>
      </c>
      <c r="C227" s="386" t="s">
        <v>1068</v>
      </c>
      <c r="D227" s="191">
        <v>22351040</v>
      </c>
      <c r="E227" s="386" t="s">
        <v>1028</v>
      </c>
      <c r="F227" s="386" t="s">
        <v>674</v>
      </c>
      <c r="G227" s="20">
        <v>181.2</v>
      </c>
      <c r="H227" s="386" t="s">
        <v>758</v>
      </c>
      <c r="I227" s="386"/>
      <c r="J227" s="401"/>
      <c r="K227" s="401"/>
      <c r="L227" s="386"/>
      <c r="M227" s="386"/>
      <c r="N227" s="386"/>
      <c r="O227" s="386"/>
      <c r="P227" s="386"/>
      <c r="Q227" s="386"/>
      <c r="R227" s="386">
        <v>30</v>
      </c>
      <c r="S227" s="386"/>
      <c r="T227" s="386">
        <v>20</v>
      </c>
      <c r="U227" s="386"/>
      <c r="V227" s="386">
        <v>30</v>
      </c>
      <c r="W227" s="401">
        <v>0</v>
      </c>
      <c r="X227" s="221" t="s">
        <v>40</v>
      </c>
      <c r="Y227" s="386">
        <f>181+2</f>
        <v>183</v>
      </c>
      <c r="Z227" s="386">
        <f>R227+T227+V227+W227</f>
        <v>80</v>
      </c>
      <c r="AA227" s="386">
        <f t="shared" si="11"/>
        <v>263</v>
      </c>
      <c r="AB227" s="418" t="s">
        <v>99</v>
      </c>
      <c r="AC227" s="418" t="s">
        <v>99</v>
      </c>
      <c r="AD227" s="418" t="s">
        <v>40</v>
      </c>
      <c r="AE227" s="418" t="s">
        <v>99</v>
      </c>
      <c r="AF227" s="418" t="s">
        <v>99</v>
      </c>
    </row>
    <row r="228" ht="26" spans="1:32">
      <c r="A228" s="176"/>
      <c r="B228" s="385">
        <v>3</v>
      </c>
      <c r="C228" s="25" t="s">
        <v>1069</v>
      </c>
      <c r="D228" s="191">
        <v>22351298</v>
      </c>
      <c r="E228" s="25" t="s">
        <v>1066</v>
      </c>
      <c r="F228" s="25" t="s">
        <v>1070</v>
      </c>
      <c r="G228" s="25">
        <v>183</v>
      </c>
      <c r="H228" s="387"/>
      <c r="I228" s="387"/>
      <c r="J228" s="402"/>
      <c r="K228" s="387"/>
      <c r="L228" s="387"/>
      <c r="M228" s="387"/>
      <c r="N228" s="403"/>
      <c r="O228" s="402"/>
      <c r="P228" s="387"/>
      <c r="Q228" s="387"/>
      <c r="R228" s="387">
        <v>30</v>
      </c>
      <c r="S228" s="387"/>
      <c r="T228" s="387">
        <v>20</v>
      </c>
      <c r="U228" s="387"/>
      <c r="V228" s="387">
        <v>30</v>
      </c>
      <c r="W228" s="387"/>
      <c r="X228" s="221" t="s">
        <v>40</v>
      </c>
      <c r="Y228" s="387">
        <v>183</v>
      </c>
      <c r="Z228" s="25">
        <f t="shared" ref="Z228:Z236" si="12">R228+S228+T228+U228+V228+W228</f>
        <v>80</v>
      </c>
      <c r="AA228" s="25">
        <f t="shared" si="11"/>
        <v>263</v>
      </c>
      <c r="AB228" s="418" t="s">
        <v>99</v>
      </c>
      <c r="AC228" s="418" t="s">
        <v>99</v>
      </c>
      <c r="AD228" s="418" t="s">
        <v>40</v>
      </c>
      <c r="AE228" s="418" t="s">
        <v>99</v>
      </c>
      <c r="AF228" s="418" t="s">
        <v>99</v>
      </c>
    </row>
    <row r="229" ht="26" spans="1:32">
      <c r="A229" s="176"/>
      <c r="B229" s="385">
        <v>4</v>
      </c>
      <c r="C229" s="279" t="s">
        <v>1071</v>
      </c>
      <c r="D229" s="191" t="s">
        <v>1072</v>
      </c>
      <c r="E229" s="279" t="s">
        <v>1028</v>
      </c>
      <c r="F229" s="279" t="s">
        <v>1070</v>
      </c>
      <c r="G229" s="279">
        <v>178.533333333333</v>
      </c>
      <c r="H229" s="388"/>
      <c r="I229" s="388"/>
      <c r="J229" s="404"/>
      <c r="K229" s="404"/>
      <c r="L229" s="404"/>
      <c r="M229" s="388"/>
      <c r="N229" s="405"/>
      <c r="O229" s="406"/>
      <c r="P229" s="406"/>
      <c r="Q229" s="406"/>
      <c r="R229" s="406">
        <v>30</v>
      </c>
      <c r="S229" s="406"/>
      <c r="T229" s="406">
        <v>20</v>
      </c>
      <c r="U229" s="406"/>
      <c r="V229" s="406">
        <v>30</v>
      </c>
      <c r="W229" s="415">
        <v>3</v>
      </c>
      <c r="X229" s="416" t="s">
        <v>40</v>
      </c>
      <c r="Y229" s="419">
        <v>179</v>
      </c>
      <c r="Z229" s="419">
        <f>30+30+20+3</f>
        <v>83</v>
      </c>
      <c r="AA229" s="415">
        <f>179+83</f>
        <v>262</v>
      </c>
      <c r="AB229" s="418" t="s">
        <v>99</v>
      </c>
      <c r="AC229" s="418" t="s">
        <v>99</v>
      </c>
      <c r="AD229" s="418" t="s">
        <v>40</v>
      </c>
      <c r="AE229" s="418" t="s">
        <v>99</v>
      </c>
      <c r="AF229" s="418" t="s">
        <v>99</v>
      </c>
    </row>
    <row r="230" ht="26" spans="1:32">
      <c r="A230" s="176"/>
      <c r="B230" s="385">
        <v>5</v>
      </c>
      <c r="C230" s="20" t="s">
        <v>1073</v>
      </c>
      <c r="D230" s="20">
        <v>22351179</v>
      </c>
      <c r="E230" s="25" t="s">
        <v>1074</v>
      </c>
      <c r="F230" s="25" t="s">
        <v>1075</v>
      </c>
      <c r="G230" s="276">
        <v>175</v>
      </c>
      <c r="H230" s="20" t="s">
        <v>54</v>
      </c>
      <c r="I230" s="20"/>
      <c r="J230" s="215"/>
      <c r="K230" s="215"/>
      <c r="L230" s="20"/>
      <c r="M230" s="20"/>
      <c r="N230" s="400"/>
      <c r="O230" s="20"/>
      <c r="P230" s="20"/>
      <c r="Q230" s="20"/>
      <c r="R230" s="20">
        <v>30</v>
      </c>
      <c r="S230" s="20"/>
      <c r="T230" s="20">
        <v>20</v>
      </c>
      <c r="U230" s="20"/>
      <c r="V230" s="20">
        <v>30</v>
      </c>
      <c r="W230" s="20">
        <v>6</v>
      </c>
      <c r="X230" s="224" t="s">
        <v>40</v>
      </c>
      <c r="Y230" s="20">
        <v>175</v>
      </c>
      <c r="Z230" s="25">
        <f t="shared" si="12"/>
        <v>86</v>
      </c>
      <c r="AA230" s="20">
        <f t="shared" ref="AA230:AA236" si="13">Y230+Z230</f>
        <v>261</v>
      </c>
      <c r="AB230" s="418" t="s">
        <v>174</v>
      </c>
      <c r="AC230" s="418" t="s">
        <v>99</v>
      </c>
      <c r="AD230" s="418" t="s">
        <v>40</v>
      </c>
      <c r="AE230" s="418" t="s">
        <v>99</v>
      </c>
      <c r="AF230" s="418" t="s">
        <v>174</v>
      </c>
    </row>
    <row r="231" ht="26" spans="1:32">
      <c r="A231" s="176"/>
      <c r="B231" s="385">
        <v>6</v>
      </c>
      <c r="C231" s="279" t="s">
        <v>1076</v>
      </c>
      <c r="D231" s="389" t="s">
        <v>1077</v>
      </c>
      <c r="E231" s="279" t="s">
        <v>1066</v>
      </c>
      <c r="F231" s="279" t="s">
        <v>770</v>
      </c>
      <c r="G231" s="279">
        <v>179</v>
      </c>
      <c r="H231" s="279"/>
      <c r="I231" s="279"/>
      <c r="J231" s="294"/>
      <c r="K231" s="294"/>
      <c r="L231" s="294"/>
      <c r="M231" s="279"/>
      <c r="N231" s="293"/>
      <c r="O231" s="211"/>
      <c r="P231" s="211"/>
      <c r="Q231" s="211"/>
      <c r="R231" s="211">
        <v>30</v>
      </c>
      <c r="S231" s="211"/>
      <c r="T231" s="211">
        <v>20</v>
      </c>
      <c r="U231" s="211"/>
      <c r="V231" s="211">
        <v>30</v>
      </c>
      <c r="W231" s="25"/>
      <c r="X231" s="221" t="s">
        <v>40</v>
      </c>
      <c r="Y231" s="283">
        <v>179</v>
      </c>
      <c r="Z231" s="25">
        <f t="shared" si="12"/>
        <v>80</v>
      </c>
      <c r="AA231" s="25">
        <f t="shared" si="13"/>
        <v>259</v>
      </c>
      <c r="AB231" s="418" t="s">
        <v>99</v>
      </c>
      <c r="AC231" s="418" t="s">
        <v>99</v>
      </c>
      <c r="AD231" s="418" t="s">
        <v>40</v>
      </c>
      <c r="AE231" s="418" t="s">
        <v>99</v>
      </c>
      <c r="AF231" s="418" t="s">
        <v>99</v>
      </c>
    </row>
    <row r="232" ht="24" spans="1:32">
      <c r="A232" s="176"/>
      <c r="B232" s="385">
        <v>7</v>
      </c>
      <c r="C232" s="20" t="s">
        <v>1078</v>
      </c>
      <c r="D232" s="20"/>
      <c r="E232" s="20" t="s">
        <v>1028</v>
      </c>
      <c r="F232" s="20" t="s">
        <v>1070</v>
      </c>
      <c r="G232" s="20">
        <v>174.333333333333</v>
      </c>
      <c r="H232" s="20" t="s">
        <v>54</v>
      </c>
      <c r="I232" s="20"/>
      <c r="J232" s="304"/>
      <c r="K232" s="215"/>
      <c r="L232" s="20"/>
      <c r="M232" s="20"/>
      <c r="N232" s="20"/>
      <c r="O232" s="20"/>
      <c r="P232" s="20"/>
      <c r="Q232" s="20"/>
      <c r="R232" s="20">
        <v>30</v>
      </c>
      <c r="S232" s="20"/>
      <c r="T232" s="20">
        <v>20</v>
      </c>
      <c r="U232" s="20"/>
      <c r="V232" s="20">
        <v>30</v>
      </c>
      <c r="W232" s="215">
        <v>3</v>
      </c>
      <c r="X232" s="20" t="s">
        <v>40</v>
      </c>
      <c r="Y232" s="20">
        <v>174.333333333333</v>
      </c>
      <c r="Z232" s="25">
        <f t="shared" si="12"/>
        <v>83</v>
      </c>
      <c r="AA232" s="25">
        <v>257.333</v>
      </c>
      <c r="AB232" s="418" t="s">
        <v>174</v>
      </c>
      <c r="AC232" s="418" t="s">
        <v>99</v>
      </c>
      <c r="AD232" s="418" t="s">
        <v>40</v>
      </c>
      <c r="AE232" s="418" t="s">
        <v>99</v>
      </c>
      <c r="AF232" s="418" t="s">
        <v>174</v>
      </c>
    </row>
    <row r="233" ht="24" spans="1:32">
      <c r="A233" s="176"/>
      <c r="B233" s="385">
        <v>8</v>
      </c>
      <c r="C233" s="25" t="s">
        <v>1079</v>
      </c>
      <c r="D233" s="191">
        <v>22351131</v>
      </c>
      <c r="E233" s="20" t="s">
        <v>1066</v>
      </c>
      <c r="F233" s="20" t="s">
        <v>629</v>
      </c>
      <c r="G233" s="20">
        <v>174.3</v>
      </c>
      <c r="H233" s="25"/>
      <c r="I233" s="25"/>
      <c r="J233" s="211"/>
      <c r="K233" s="211"/>
      <c r="L233" s="211"/>
      <c r="M233" s="25"/>
      <c r="N233" s="299"/>
      <c r="O233" s="211"/>
      <c r="P233" s="211"/>
      <c r="Q233" s="211"/>
      <c r="R233" s="211">
        <v>30</v>
      </c>
      <c r="S233" s="211"/>
      <c r="T233" s="211">
        <v>20</v>
      </c>
      <c r="U233" s="211"/>
      <c r="V233" s="211">
        <v>30</v>
      </c>
      <c r="W233" s="25">
        <v>2</v>
      </c>
      <c r="X233" s="221" t="s">
        <v>40</v>
      </c>
      <c r="Y233" s="25">
        <v>174.3</v>
      </c>
      <c r="Z233" s="25">
        <f t="shared" si="12"/>
        <v>82</v>
      </c>
      <c r="AA233" s="20">
        <f t="shared" si="13"/>
        <v>256.3</v>
      </c>
      <c r="AB233" s="418" t="s">
        <v>174</v>
      </c>
      <c r="AC233" s="418" t="s">
        <v>99</v>
      </c>
      <c r="AD233" s="418" t="s">
        <v>40</v>
      </c>
      <c r="AE233" s="418" t="s">
        <v>99</v>
      </c>
      <c r="AF233" s="418" t="s">
        <v>174</v>
      </c>
    </row>
    <row r="234" ht="24" spans="1:32">
      <c r="A234" s="176"/>
      <c r="B234" s="385">
        <v>9</v>
      </c>
      <c r="C234" s="276" t="s">
        <v>1080</v>
      </c>
      <c r="D234" s="191">
        <v>22351285</v>
      </c>
      <c r="E234" s="276" t="s">
        <v>1028</v>
      </c>
      <c r="F234" s="276" t="s">
        <v>674</v>
      </c>
      <c r="G234" s="276">
        <v>175</v>
      </c>
      <c r="H234" s="276" t="s">
        <v>54</v>
      </c>
      <c r="I234" s="276"/>
      <c r="J234" s="212"/>
      <c r="K234" s="212"/>
      <c r="L234" s="276"/>
      <c r="M234" s="276"/>
      <c r="N234" s="286"/>
      <c r="O234" s="20"/>
      <c r="P234" s="20"/>
      <c r="Q234" s="20"/>
      <c r="R234" s="20">
        <v>30</v>
      </c>
      <c r="S234" s="20"/>
      <c r="T234" s="20">
        <v>20</v>
      </c>
      <c r="U234" s="20"/>
      <c r="V234" s="20">
        <v>7.5</v>
      </c>
      <c r="W234" s="215"/>
      <c r="X234" s="221" t="s">
        <v>40</v>
      </c>
      <c r="Y234" s="420">
        <v>175</v>
      </c>
      <c r="Z234" s="25">
        <f t="shared" si="12"/>
        <v>57.5</v>
      </c>
      <c r="AA234" s="20">
        <f t="shared" si="13"/>
        <v>232.5</v>
      </c>
      <c r="AB234" s="418" t="s">
        <v>174</v>
      </c>
      <c r="AC234" s="418" t="s">
        <v>99</v>
      </c>
      <c r="AD234" s="418" t="s">
        <v>40</v>
      </c>
      <c r="AE234" s="418" t="s">
        <v>99</v>
      </c>
      <c r="AF234" s="418" t="s">
        <v>174</v>
      </c>
    </row>
    <row r="235" ht="24" spans="1:32">
      <c r="A235" s="176"/>
      <c r="B235" s="385">
        <v>10</v>
      </c>
      <c r="C235" s="276" t="s">
        <v>1081</v>
      </c>
      <c r="D235" s="191" t="s">
        <v>1082</v>
      </c>
      <c r="E235" s="276" t="s">
        <v>1066</v>
      </c>
      <c r="F235" s="276" t="s">
        <v>629</v>
      </c>
      <c r="G235" s="276" t="s">
        <v>1083</v>
      </c>
      <c r="H235" s="276"/>
      <c r="I235" s="276"/>
      <c r="J235" s="212"/>
      <c r="K235" s="212"/>
      <c r="L235" s="276"/>
      <c r="M235" s="276"/>
      <c r="N235" s="286"/>
      <c r="O235" s="20"/>
      <c r="P235" s="20"/>
      <c r="Q235" s="20"/>
      <c r="R235" s="20">
        <v>30</v>
      </c>
      <c r="S235" s="20"/>
      <c r="T235" s="20">
        <v>17.5</v>
      </c>
      <c r="U235" s="20"/>
      <c r="V235" s="20">
        <v>7.5</v>
      </c>
      <c r="W235" s="215">
        <v>1</v>
      </c>
      <c r="X235" s="221" t="s">
        <v>40</v>
      </c>
      <c r="Y235" s="420">
        <v>176.2</v>
      </c>
      <c r="Z235" s="25">
        <f t="shared" si="12"/>
        <v>56</v>
      </c>
      <c r="AA235" s="20">
        <f t="shared" si="13"/>
        <v>232.2</v>
      </c>
      <c r="AB235" s="418" t="s">
        <v>174</v>
      </c>
      <c r="AC235" s="418" t="s">
        <v>99</v>
      </c>
      <c r="AD235" s="418" t="s">
        <v>40</v>
      </c>
      <c r="AE235" s="418" t="s">
        <v>99</v>
      </c>
      <c r="AF235" s="418" t="s">
        <v>174</v>
      </c>
    </row>
    <row r="236" ht="24" spans="1:32">
      <c r="A236" s="176"/>
      <c r="B236" s="385">
        <v>11</v>
      </c>
      <c r="C236" s="276" t="s">
        <v>1084</v>
      </c>
      <c r="D236" s="276"/>
      <c r="E236" s="276" t="s">
        <v>1028</v>
      </c>
      <c r="F236" s="276" t="s">
        <v>631</v>
      </c>
      <c r="G236" s="276">
        <v>175</v>
      </c>
      <c r="H236" s="276" t="s">
        <v>54</v>
      </c>
      <c r="I236" s="276"/>
      <c r="J236" s="212"/>
      <c r="K236" s="212"/>
      <c r="L236" s="276"/>
      <c r="M236" s="276"/>
      <c r="N236" s="286"/>
      <c r="O236" s="20"/>
      <c r="P236" s="20"/>
      <c r="Q236" s="20"/>
      <c r="R236" s="20">
        <v>27.5</v>
      </c>
      <c r="S236" s="20"/>
      <c r="T236" s="20">
        <v>20</v>
      </c>
      <c r="U236" s="20"/>
      <c r="V236" s="20">
        <v>7.5</v>
      </c>
      <c r="W236" s="304"/>
      <c r="X236" s="416" t="s">
        <v>40</v>
      </c>
      <c r="Y236" s="276">
        <v>175</v>
      </c>
      <c r="Z236" s="283">
        <f t="shared" si="12"/>
        <v>55</v>
      </c>
      <c r="AA236" s="20">
        <f t="shared" si="13"/>
        <v>230</v>
      </c>
      <c r="AB236" s="418" t="s">
        <v>174</v>
      </c>
      <c r="AC236" s="418" t="s">
        <v>99</v>
      </c>
      <c r="AD236" s="418" t="s">
        <v>40</v>
      </c>
      <c r="AE236" s="418" t="s">
        <v>99</v>
      </c>
      <c r="AF236" s="418" t="s">
        <v>174</v>
      </c>
    </row>
    <row r="237" ht="26" spans="1:32">
      <c r="A237" s="176"/>
      <c r="B237" s="385">
        <v>12</v>
      </c>
      <c r="C237" s="279" t="s">
        <v>1085</v>
      </c>
      <c r="D237" s="191">
        <v>22351333</v>
      </c>
      <c r="E237" s="279" t="s">
        <v>1086</v>
      </c>
      <c r="F237" s="279" t="s">
        <v>629</v>
      </c>
      <c r="G237" s="279">
        <v>179.73</v>
      </c>
      <c r="H237" s="279">
        <v>0</v>
      </c>
      <c r="I237" s="279">
        <v>0</v>
      </c>
      <c r="J237" s="294">
        <v>0</v>
      </c>
      <c r="K237" s="294">
        <v>0</v>
      </c>
      <c r="L237" s="294">
        <v>0</v>
      </c>
      <c r="M237" s="279">
        <v>0</v>
      </c>
      <c r="N237" s="293">
        <v>0</v>
      </c>
      <c r="O237" s="211">
        <v>0</v>
      </c>
      <c r="P237" s="211">
        <v>0</v>
      </c>
      <c r="Q237" s="211">
        <v>0</v>
      </c>
      <c r="R237" s="211">
        <v>30</v>
      </c>
      <c r="S237" s="211"/>
      <c r="T237" s="211">
        <v>20</v>
      </c>
      <c r="U237" s="211">
        <v>0</v>
      </c>
      <c r="V237" s="211">
        <v>0</v>
      </c>
      <c r="W237" s="25">
        <v>0</v>
      </c>
      <c r="X237" s="224" t="s">
        <v>40</v>
      </c>
      <c r="Y237" s="283">
        <v>180</v>
      </c>
      <c r="Z237" s="283">
        <v>50</v>
      </c>
      <c r="AA237" s="20">
        <v>230</v>
      </c>
      <c r="AB237" s="418" t="s">
        <v>99</v>
      </c>
      <c r="AC237" s="418" t="s">
        <v>99</v>
      </c>
      <c r="AD237" s="418" t="s">
        <v>40</v>
      </c>
      <c r="AE237" s="418" t="s">
        <v>99</v>
      </c>
      <c r="AF237" s="418" t="s">
        <v>99</v>
      </c>
    </row>
    <row r="238" ht="24" spans="1:32">
      <c r="A238" s="176"/>
      <c r="B238" s="385">
        <v>13</v>
      </c>
      <c r="C238" s="276" t="s">
        <v>1087</v>
      </c>
      <c r="D238" s="390" t="s">
        <v>1088</v>
      </c>
      <c r="E238" s="276" t="s">
        <v>1066</v>
      </c>
      <c r="F238" s="276" t="s">
        <v>629</v>
      </c>
      <c r="G238" s="276">
        <v>179</v>
      </c>
      <c r="H238" s="276" t="s">
        <v>54</v>
      </c>
      <c r="I238" s="276"/>
      <c r="J238" s="212"/>
      <c r="K238" s="212"/>
      <c r="L238" s="276"/>
      <c r="M238" s="276"/>
      <c r="N238" s="286"/>
      <c r="O238" s="20"/>
      <c r="P238" s="20"/>
      <c r="Q238" s="20"/>
      <c r="R238" s="20">
        <v>30</v>
      </c>
      <c r="S238" s="20">
        <v>0</v>
      </c>
      <c r="T238" s="20">
        <v>20</v>
      </c>
      <c r="U238" s="20">
        <v>0</v>
      </c>
      <c r="V238" s="20">
        <v>0</v>
      </c>
      <c r="W238" s="215">
        <v>0</v>
      </c>
      <c r="X238" s="221" t="s">
        <v>40</v>
      </c>
      <c r="Y238" s="420">
        <v>179</v>
      </c>
      <c r="Z238" s="283">
        <f t="shared" ref="Z238:Z241" si="14">R238+S238+T238+U238+V238+W238</f>
        <v>50</v>
      </c>
      <c r="AA238" s="20">
        <f t="shared" ref="AA238:AA241" si="15">Y238+Z238</f>
        <v>229</v>
      </c>
      <c r="AB238" s="418" t="s">
        <v>99</v>
      </c>
      <c r="AC238" s="418" t="s">
        <v>99</v>
      </c>
      <c r="AD238" s="418" t="s">
        <v>40</v>
      </c>
      <c r="AE238" s="418" t="s">
        <v>99</v>
      </c>
      <c r="AF238" s="418" t="s">
        <v>99</v>
      </c>
    </row>
    <row r="239" ht="24" spans="1:32">
      <c r="A239" s="176"/>
      <c r="B239" s="385">
        <v>14</v>
      </c>
      <c r="C239" s="20" t="s">
        <v>1089</v>
      </c>
      <c r="D239" s="191">
        <v>22351312</v>
      </c>
      <c r="E239" s="20" t="s">
        <v>1066</v>
      </c>
      <c r="F239" s="20" t="s">
        <v>631</v>
      </c>
      <c r="G239" s="20">
        <v>178</v>
      </c>
      <c r="H239" s="20" t="s">
        <v>54</v>
      </c>
      <c r="I239" s="20"/>
      <c r="J239" s="215"/>
      <c r="K239" s="215"/>
      <c r="L239" s="20"/>
      <c r="M239" s="20"/>
      <c r="N239" s="400"/>
      <c r="O239" s="20"/>
      <c r="P239" s="20"/>
      <c r="Q239" s="20"/>
      <c r="R239" s="20">
        <v>30</v>
      </c>
      <c r="S239" s="20"/>
      <c r="T239" s="20">
        <v>15</v>
      </c>
      <c r="U239" s="20"/>
      <c r="V239" s="20"/>
      <c r="W239" s="215" t="s">
        <v>1090</v>
      </c>
      <c r="X239" s="20" t="s">
        <v>40</v>
      </c>
      <c r="Y239" s="20">
        <v>178</v>
      </c>
      <c r="Z239" s="20">
        <v>48</v>
      </c>
      <c r="AA239" s="20">
        <f t="shared" si="15"/>
        <v>226</v>
      </c>
      <c r="AB239" s="418" t="s">
        <v>99</v>
      </c>
      <c r="AC239" s="418" t="s">
        <v>99</v>
      </c>
      <c r="AD239" s="418" t="s">
        <v>40</v>
      </c>
      <c r="AE239" s="418" t="s">
        <v>99</v>
      </c>
      <c r="AF239" s="418" t="s">
        <v>99</v>
      </c>
    </row>
    <row r="240" s="263" customFormat="1" ht="26" spans="1:32">
      <c r="A240" s="391"/>
      <c r="B240" s="392">
        <v>15</v>
      </c>
      <c r="C240" s="393" t="s">
        <v>1091</v>
      </c>
      <c r="D240" s="394">
        <v>22351286</v>
      </c>
      <c r="E240" s="393" t="s">
        <v>1028</v>
      </c>
      <c r="F240" s="393" t="s">
        <v>674</v>
      </c>
      <c r="G240" s="21">
        <v>175.1</v>
      </c>
      <c r="H240" s="393"/>
      <c r="I240" s="393"/>
      <c r="J240" s="407"/>
      <c r="K240" s="407"/>
      <c r="L240" s="407"/>
      <c r="M240" s="393"/>
      <c r="N240" s="408"/>
      <c r="O240" s="409"/>
      <c r="P240" s="409"/>
      <c r="Q240" s="409"/>
      <c r="R240" s="409">
        <v>30</v>
      </c>
      <c r="S240" s="409"/>
      <c r="T240" s="409">
        <v>20</v>
      </c>
      <c r="U240" s="409"/>
      <c r="V240" s="409"/>
      <c r="W240" s="21"/>
      <c r="X240" s="417" t="s">
        <v>40</v>
      </c>
      <c r="Y240" s="421">
        <v>175</v>
      </c>
      <c r="Z240" s="21">
        <f t="shared" si="14"/>
        <v>50</v>
      </c>
      <c r="AA240" s="422">
        <f t="shared" si="15"/>
        <v>225</v>
      </c>
      <c r="AB240" s="423" t="s">
        <v>174</v>
      </c>
      <c r="AC240" s="423" t="s">
        <v>99</v>
      </c>
      <c r="AD240" s="423" t="s">
        <v>40</v>
      </c>
      <c r="AE240" s="423" t="s">
        <v>99</v>
      </c>
      <c r="AF240" s="423" t="s">
        <v>174</v>
      </c>
    </row>
    <row r="241" ht="60" spans="1:32">
      <c r="A241" s="176"/>
      <c r="B241" s="385">
        <v>16</v>
      </c>
      <c r="C241" s="20" t="s">
        <v>1092</v>
      </c>
      <c r="D241" s="191">
        <v>22351094</v>
      </c>
      <c r="E241" s="20" t="s">
        <v>1066</v>
      </c>
      <c r="F241" s="20" t="s">
        <v>770</v>
      </c>
      <c r="G241" s="20">
        <v>178.27</v>
      </c>
      <c r="H241" s="20" t="s">
        <v>54</v>
      </c>
      <c r="I241" s="20"/>
      <c r="J241" s="215"/>
      <c r="K241" s="215"/>
      <c r="L241" s="20"/>
      <c r="M241" s="20"/>
      <c r="N241" s="400" t="s">
        <v>1093</v>
      </c>
      <c r="O241" s="20"/>
      <c r="P241" s="20"/>
      <c r="Q241" s="20"/>
      <c r="R241" s="20">
        <v>15</v>
      </c>
      <c r="S241" s="20"/>
      <c r="T241" s="20">
        <v>17.5</v>
      </c>
      <c r="U241" s="20"/>
      <c r="V241" s="20"/>
      <c r="W241" s="215"/>
      <c r="X241" s="221" t="s">
        <v>40</v>
      </c>
      <c r="Y241" s="20">
        <v>184</v>
      </c>
      <c r="Z241" s="25">
        <f t="shared" si="14"/>
        <v>32.5</v>
      </c>
      <c r="AA241" s="25">
        <f t="shared" si="15"/>
        <v>216.5</v>
      </c>
      <c r="AB241" s="418" t="s">
        <v>99</v>
      </c>
      <c r="AC241" s="418" t="s">
        <v>174</v>
      </c>
      <c r="AD241" s="418" t="s">
        <v>69</v>
      </c>
      <c r="AE241" s="418" t="s">
        <v>174</v>
      </c>
      <c r="AF241" s="418" t="s">
        <v>174</v>
      </c>
    </row>
    <row r="242" ht="26" spans="1:32">
      <c r="A242" s="176"/>
      <c r="B242" s="385">
        <v>17</v>
      </c>
      <c r="C242" s="388" t="s">
        <v>1094</v>
      </c>
      <c r="D242" s="389">
        <v>22351139</v>
      </c>
      <c r="E242" s="388" t="s">
        <v>1028</v>
      </c>
      <c r="F242" s="388" t="s">
        <v>629</v>
      </c>
      <c r="G242" s="276">
        <v>177.1333</v>
      </c>
      <c r="H242" s="388"/>
      <c r="I242" s="388"/>
      <c r="J242" s="404"/>
      <c r="K242" s="404"/>
      <c r="L242" s="404"/>
      <c r="M242" s="388"/>
      <c r="N242" s="405"/>
      <c r="O242" s="406"/>
      <c r="P242" s="406"/>
      <c r="Q242" s="406"/>
      <c r="R242" s="406">
        <v>11.25</v>
      </c>
      <c r="S242" s="406"/>
      <c r="T242" s="406">
        <v>20</v>
      </c>
      <c r="U242" s="401"/>
      <c r="V242" s="406"/>
      <c r="W242" s="415">
        <v>2</v>
      </c>
      <c r="X242" s="221" t="s">
        <v>40</v>
      </c>
      <c r="Y242" s="419">
        <v>177.1333</v>
      </c>
      <c r="Z242" s="415">
        <v>33.25</v>
      </c>
      <c r="AA242" s="415">
        <v>210.3833</v>
      </c>
      <c r="AB242" s="418" t="s">
        <v>99</v>
      </c>
      <c r="AC242" s="418" t="s">
        <v>174</v>
      </c>
      <c r="AD242" s="418" t="s">
        <v>69</v>
      </c>
      <c r="AE242" s="418" t="s">
        <v>174</v>
      </c>
      <c r="AF242" s="418" t="s">
        <v>174</v>
      </c>
    </row>
    <row r="243" ht="26" spans="1:32">
      <c r="A243" s="176"/>
      <c r="B243" s="385">
        <v>18</v>
      </c>
      <c r="C243" s="280" t="s">
        <v>1095</v>
      </c>
      <c r="D243" s="395" t="s">
        <v>1096</v>
      </c>
      <c r="E243" s="280" t="s">
        <v>1086</v>
      </c>
      <c r="F243" s="280" t="s">
        <v>674</v>
      </c>
      <c r="G243" s="279">
        <v>175.5</v>
      </c>
      <c r="H243" s="279">
        <v>0</v>
      </c>
      <c r="I243" s="279">
        <v>0</v>
      </c>
      <c r="J243" s="294">
        <v>0</v>
      </c>
      <c r="K243" s="294">
        <v>0</v>
      </c>
      <c r="L243" s="294">
        <v>0</v>
      </c>
      <c r="M243" s="279">
        <v>0</v>
      </c>
      <c r="N243" s="293">
        <v>0</v>
      </c>
      <c r="O243" s="211">
        <v>0</v>
      </c>
      <c r="P243" s="211">
        <v>0</v>
      </c>
      <c r="Q243" s="211">
        <v>0</v>
      </c>
      <c r="R243" s="211">
        <v>7.5</v>
      </c>
      <c r="S243" s="211"/>
      <c r="T243" s="211">
        <v>20</v>
      </c>
      <c r="U243" s="211">
        <v>0</v>
      </c>
      <c r="V243" s="211">
        <v>0</v>
      </c>
      <c r="W243" s="25">
        <v>0</v>
      </c>
      <c r="X243" s="416" t="s">
        <v>40</v>
      </c>
      <c r="Y243" s="283">
        <v>176</v>
      </c>
      <c r="Z243" s="25">
        <v>27.5</v>
      </c>
      <c r="AA243" s="20">
        <v>203.5</v>
      </c>
      <c r="AB243" s="418" t="s">
        <v>174</v>
      </c>
      <c r="AC243" s="418" t="s">
        <v>174</v>
      </c>
      <c r="AD243" s="418" t="s">
        <v>69</v>
      </c>
      <c r="AE243" s="418" t="s">
        <v>174</v>
      </c>
      <c r="AF243" s="418" t="s">
        <v>174</v>
      </c>
    </row>
    <row r="244" ht="24" spans="1:32">
      <c r="A244" s="176"/>
      <c r="B244" s="385">
        <v>19</v>
      </c>
      <c r="C244" s="20" t="s">
        <v>1097</v>
      </c>
      <c r="D244" s="390" t="s">
        <v>1098</v>
      </c>
      <c r="E244" s="20" t="s">
        <v>1028</v>
      </c>
      <c r="F244" s="20" t="s">
        <v>674</v>
      </c>
      <c r="G244" s="228">
        <v>178.4</v>
      </c>
      <c r="H244" s="20" t="s">
        <v>54</v>
      </c>
      <c r="I244" s="20"/>
      <c r="J244" s="215"/>
      <c r="K244" s="215"/>
      <c r="L244" s="20"/>
      <c r="M244" s="20"/>
      <c r="N244" s="400"/>
      <c r="O244" s="20"/>
      <c r="P244" s="20"/>
      <c r="Q244" s="20"/>
      <c r="R244" s="20">
        <v>7.5</v>
      </c>
      <c r="S244" s="20"/>
      <c r="T244" s="20">
        <v>17.5</v>
      </c>
      <c r="U244" s="20"/>
      <c r="V244" s="20"/>
      <c r="W244" s="215"/>
      <c r="X244" s="224" t="s">
        <v>40</v>
      </c>
      <c r="Y244" s="20">
        <v>178.4</v>
      </c>
      <c r="Z244" s="25">
        <f t="shared" ref="Z244:Z249" si="16">R244+S244+T244+U244+V244+W244</f>
        <v>25</v>
      </c>
      <c r="AA244" s="20">
        <f t="shared" ref="AA244:AA249" si="17">Y244+Z244</f>
        <v>203.4</v>
      </c>
      <c r="AB244" s="418" t="s">
        <v>99</v>
      </c>
      <c r="AC244" s="418" t="s">
        <v>174</v>
      </c>
      <c r="AD244" s="418" t="s">
        <v>69</v>
      </c>
      <c r="AE244" s="418" t="s">
        <v>174</v>
      </c>
      <c r="AF244" s="418" t="s">
        <v>174</v>
      </c>
    </row>
    <row r="245" ht="26" spans="1:32">
      <c r="A245" s="176"/>
      <c r="B245" s="385">
        <v>20</v>
      </c>
      <c r="C245" s="279" t="s">
        <v>1099</v>
      </c>
      <c r="D245" s="191">
        <v>22351073</v>
      </c>
      <c r="E245" s="25" t="s">
        <v>1066</v>
      </c>
      <c r="F245" s="25" t="s">
        <v>629</v>
      </c>
      <c r="G245" s="279">
        <v>160</v>
      </c>
      <c r="H245" s="279"/>
      <c r="I245" s="279"/>
      <c r="J245" s="294"/>
      <c r="K245" s="294"/>
      <c r="L245" s="294"/>
      <c r="M245" s="279"/>
      <c r="N245" s="293"/>
      <c r="O245" s="211"/>
      <c r="P245" s="211"/>
      <c r="Q245" s="211"/>
      <c r="R245" s="211">
        <v>15</v>
      </c>
      <c r="S245" s="211"/>
      <c r="T245" s="211">
        <v>20</v>
      </c>
      <c r="U245" s="25"/>
      <c r="V245" s="211"/>
      <c r="W245" s="25">
        <v>5</v>
      </c>
      <c r="X245" s="221" t="s">
        <v>40</v>
      </c>
      <c r="Y245" s="283">
        <v>160</v>
      </c>
      <c r="Z245" s="25">
        <f t="shared" si="16"/>
        <v>40</v>
      </c>
      <c r="AA245" s="25">
        <f t="shared" si="17"/>
        <v>200</v>
      </c>
      <c r="AB245" s="418" t="s">
        <v>174</v>
      </c>
      <c r="AC245" s="418" t="s">
        <v>174</v>
      </c>
      <c r="AD245" s="418" t="s">
        <v>69</v>
      </c>
      <c r="AE245" s="418" t="s">
        <v>174</v>
      </c>
      <c r="AF245" s="418" t="s">
        <v>174</v>
      </c>
    </row>
    <row r="246" ht="24" spans="1:32">
      <c r="A246" s="176"/>
      <c r="B246" s="385">
        <v>21</v>
      </c>
      <c r="C246" s="276" t="s">
        <v>1100</v>
      </c>
      <c r="D246" s="390">
        <v>22351206</v>
      </c>
      <c r="E246" s="276" t="s">
        <v>1028</v>
      </c>
      <c r="F246" s="276" t="s">
        <v>629</v>
      </c>
      <c r="G246" s="276">
        <v>176.67</v>
      </c>
      <c r="H246" s="276"/>
      <c r="I246" s="276"/>
      <c r="J246" s="212"/>
      <c r="K246" s="212"/>
      <c r="L246" s="276"/>
      <c r="M246" s="276"/>
      <c r="N246" s="286"/>
      <c r="O246" s="20"/>
      <c r="P246" s="20"/>
      <c r="Q246" s="20"/>
      <c r="R246" s="20"/>
      <c r="S246" s="20"/>
      <c r="T246" s="20">
        <v>20</v>
      </c>
      <c r="U246" s="20"/>
      <c r="V246" s="20"/>
      <c r="W246" s="215">
        <v>2</v>
      </c>
      <c r="X246" s="20" t="s">
        <v>40</v>
      </c>
      <c r="Y246" s="420">
        <v>176.67</v>
      </c>
      <c r="Z246" s="25">
        <f t="shared" si="16"/>
        <v>22</v>
      </c>
      <c r="AA246" s="20">
        <f t="shared" si="17"/>
        <v>198.67</v>
      </c>
      <c r="AB246" s="418" t="s">
        <v>174</v>
      </c>
      <c r="AC246" s="418" t="s">
        <v>174</v>
      </c>
      <c r="AD246" s="418" t="s">
        <v>69</v>
      </c>
      <c r="AE246" s="418" t="s">
        <v>174</v>
      </c>
      <c r="AF246" s="418" t="s">
        <v>174</v>
      </c>
    </row>
    <row r="247" ht="26" spans="1:32">
      <c r="A247" s="176"/>
      <c r="B247" s="385">
        <v>22</v>
      </c>
      <c r="C247" s="279" t="s">
        <v>1101</v>
      </c>
      <c r="D247" s="191">
        <v>22351247</v>
      </c>
      <c r="E247" s="279" t="s">
        <v>1028</v>
      </c>
      <c r="F247" s="279" t="s">
        <v>631</v>
      </c>
      <c r="G247" s="279">
        <v>178.25</v>
      </c>
      <c r="H247" s="279"/>
      <c r="I247" s="279"/>
      <c r="J247" s="294"/>
      <c r="K247" s="294"/>
      <c r="L247" s="294"/>
      <c r="M247" s="279"/>
      <c r="N247" s="293"/>
      <c r="O247" s="211"/>
      <c r="P247" s="211"/>
      <c r="Q247" s="211"/>
      <c r="R247" s="211"/>
      <c r="S247" s="211"/>
      <c r="T247" s="25">
        <v>20</v>
      </c>
      <c r="U247" s="211"/>
      <c r="V247" s="211"/>
      <c r="W247" s="25"/>
      <c r="X247" s="221" t="s">
        <v>40</v>
      </c>
      <c r="Y247" s="283">
        <v>178.25</v>
      </c>
      <c r="Z247" s="25">
        <f t="shared" si="16"/>
        <v>20</v>
      </c>
      <c r="AA247" s="20">
        <f t="shared" si="17"/>
        <v>198.25</v>
      </c>
      <c r="AB247" s="418" t="s">
        <v>99</v>
      </c>
      <c r="AC247" s="418" t="s">
        <v>174</v>
      </c>
      <c r="AD247" s="418" t="s">
        <v>69</v>
      </c>
      <c r="AE247" s="418" t="s">
        <v>174</v>
      </c>
      <c r="AF247" s="418" t="s">
        <v>174</v>
      </c>
    </row>
    <row r="248" ht="24" spans="1:32">
      <c r="A248" s="176"/>
      <c r="B248" s="385">
        <v>23</v>
      </c>
      <c r="C248" s="20" t="s">
        <v>1102</v>
      </c>
      <c r="D248" s="191">
        <v>22351201</v>
      </c>
      <c r="E248" s="20" t="s">
        <v>1028</v>
      </c>
      <c r="F248" s="20" t="s">
        <v>674</v>
      </c>
      <c r="G248" s="20">
        <v>177</v>
      </c>
      <c r="H248" s="20" t="s">
        <v>54</v>
      </c>
      <c r="I248" s="20"/>
      <c r="J248" s="215"/>
      <c r="K248" s="215"/>
      <c r="L248" s="20"/>
      <c r="M248" s="20"/>
      <c r="N248" s="400"/>
      <c r="O248" s="20"/>
      <c r="P248" s="20"/>
      <c r="Q248" s="20"/>
      <c r="R248" s="20"/>
      <c r="S248" s="20"/>
      <c r="T248" s="20">
        <v>20</v>
      </c>
      <c r="U248" s="20"/>
      <c r="V248" s="20"/>
      <c r="W248" s="215"/>
      <c r="X248" s="221" t="s">
        <v>40</v>
      </c>
      <c r="Y248" s="20">
        <v>177</v>
      </c>
      <c r="Z248" s="25">
        <f t="shared" si="16"/>
        <v>20</v>
      </c>
      <c r="AA248" s="20">
        <f t="shared" si="17"/>
        <v>197</v>
      </c>
      <c r="AB248" s="418" t="s">
        <v>99</v>
      </c>
      <c r="AC248" s="418" t="s">
        <v>174</v>
      </c>
      <c r="AD248" s="418" t="s">
        <v>69</v>
      </c>
      <c r="AE248" s="418" t="s">
        <v>174</v>
      </c>
      <c r="AF248" s="418" t="s">
        <v>174</v>
      </c>
    </row>
    <row r="249" ht="26" spans="1:32">
      <c r="A249" s="176"/>
      <c r="B249" s="385">
        <v>24</v>
      </c>
      <c r="C249" s="25" t="s">
        <v>1103</v>
      </c>
      <c r="D249" s="191">
        <v>22351014</v>
      </c>
      <c r="E249" s="25" t="s">
        <v>1028</v>
      </c>
      <c r="F249" s="25" t="s">
        <v>629</v>
      </c>
      <c r="G249" s="25">
        <v>174.4</v>
      </c>
      <c r="H249" s="25"/>
      <c r="I249" s="25"/>
      <c r="J249" s="211"/>
      <c r="K249" s="211"/>
      <c r="L249" s="211"/>
      <c r="M249" s="25"/>
      <c r="N249" s="299"/>
      <c r="O249" s="211"/>
      <c r="P249" s="211"/>
      <c r="Q249" s="211"/>
      <c r="R249" s="211">
        <v>3.75</v>
      </c>
      <c r="S249" s="211"/>
      <c r="T249" s="211">
        <v>17.5</v>
      </c>
      <c r="U249" s="211"/>
      <c r="V249" s="211"/>
      <c r="W249" s="25"/>
      <c r="X249" s="221" t="s">
        <v>40</v>
      </c>
      <c r="Y249" s="25">
        <v>174.4</v>
      </c>
      <c r="Z249" s="25">
        <f t="shared" si="16"/>
        <v>21.25</v>
      </c>
      <c r="AA249" s="20">
        <f t="shared" si="17"/>
        <v>195.65</v>
      </c>
      <c r="AB249" s="418" t="s">
        <v>174</v>
      </c>
      <c r="AC249" s="418" t="s">
        <v>174</v>
      </c>
      <c r="AD249" s="418" t="s">
        <v>69</v>
      </c>
      <c r="AE249" s="418" t="s">
        <v>174</v>
      </c>
      <c r="AF249" s="418" t="s">
        <v>174</v>
      </c>
    </row>
    <row r="250" ht="26" spans="1:32">
      <c r="A250" s="176"/>
      <c r="B250" s="385">
        <v>25</v>
      </c>
      <c r="C250" s="280" t="s">
        <v>1104</v>
      </c>
      <c r="D250" s="396" t="s">
        <v>1105</v>
      </c>
      <c r="E250" s="280" t="s">
        <v>1086</v>
      </c>
      <c r="F250" s="280" t="s">
        <v>674</v>
      </c>
      <c r="G250" s="279">
        <v>173</v>
      </c>
      <c r="H250" s="279">
        <v>0</v>
      </c>
      <c r="I250" s="279">
        <v>0</v>
      </c>
      <c r="J250" s="294">
        <v>0</v>
      </c>
      <c r="K250" s="294">
        <v>0</v>
      </c>
      <c r="L250" s="294">
        <v>0</v>
      </c>
      <c r="M250" s="279">
        <v>0</v>
      </c>
      <c r="N250" s="293">
        <v>0</v>
      </c>
      <c r="O250" s="211">
        <v>0</v>
      </c>
      <c r="P250" s="211">
        <v>0</v>
      </c>
      <c r="Q250" s="211">
        <v>0</v>
      </c>
      <c r="R250" s="211">
        <v>0</v>
      </c>
      <c r="S250" s="211"/>
      <c r="T250" s="211">
        <v>20</v>
      </c>
      <c r="U250" s="211">
        <v>0</v>
      </c>
      <c r="V250" s="211">
        <v>0</v>
      </c>
      <c r="W250" s="25">
        <v>0</v>
      </c>
      <c r="X250" s="416" t="s">
        <v>40</v>
      </c>
      <c r="Y250" s="283">
        <v>173</v>
      </c>
      <c r="Z250" s="25">
        <v>20</v>
      </c>
      <c r="AA250" s="20">
        <v>193</v>
      </c>
      <c r="AB250" s="418" t="s">
        <v>174</v>
      </c>
      <c r="AC250" s="418" t="s">
        <v>174</v>
      </c>
      <c r="AD250" s="418" t="s">
        <v>69</v>
      </c>
      <c r="AE250" s="418" t="s">
        <v>174</v>
      </c>
      <c r="AF250" s="418" t="s">
        <v>174</v>
      </c>
    </row>
    <row r="251" ht="26" spans="1:32">
      <c r="A251" s="176"/>
      <c r="B251" s="385">
        <v>26</v>
      </c>
      <c r="C251" s="397" t="s">
        <v>1106</v>
      </c>
      <c r="D251" s="191">
        <v>22351255</v>
      </c>
      <c r="E251" s="397" t="s">
        <v>1066</v>
      </c>
      <c r="F251" s="397" t="s">
        <v>629</v>
      </c>
      <c r="G251" s="397">
        <v>175.46</v>
      </c>
      <c r="H251" s="397"/>
      <c r="I251" s="397"/>
      <c r="J251" s="397"/>
      <c r="K251" s="397"/>
      <c r="L251" s="397"/>
      <c r="M251" s="397"/>
      <c r="N251" s="410"/>
      <c r="O251" s="352"/>
      <c r="P251" s="352"/>
      <c r="Q251" s="352"/>
      <c r="R251" s="352"/>
      <c r="S251" s="352"/>
      <c r="T251" s="352">
        <v>17.5</v>
      </c>
      <c r="U251" s="352"/>
      <c r="V251" s="352"/>
      <c r="W251" s="352"/>
      <c r="X251" s="224" t="s">
        <v>40</v>
      </c>
      <c r="Y251" s="352">
        <v>175.46</v>
      </c>
      <c r="Z251" s="25">
        <f t="shared" ref="Z251:Z253" si="18">R251+S251+T251+U251+V251+W251</f>
        <v>17.5</v>
      </c>
      <c r="AA251" s="20">
        <f t="shared" ref="AA251:AA253" si="19">Y251+Z251</f>
        <v>192.96</v>
      </c>
      <c r="AB251" s="418" t="s">
        <v>174</v>
      </c>
      <c r="AC251" s="418" t="s">
        <v>174</v>
      </c>
      <c r="AD251" s="418" t="s">
        <v>69</v>
      </c>
      <c r="AE251" s="418" t="s">
        <v>174</v>
      </c>
      <c r="AF251" s="418" t="s">
        <v>174</v>
      </c>
    </row>
    <row r="252" ht="24" spans="1:32">
      <c r="A252" s="176"/>
      <c r="B252" s="385">
        <v>27</v>
      </c>
      <c r="C252" s="276" t="s">
        <v>1107</v>
      </c>
      <c r="D252" s="191">
        <v>22351280</v>
      </c>
      <c r="E252" s="276" t="s">
        <v>1028</v>
      </c>
      <c r="F252" s="276" t="s">
        <v>631</v>
      </c>
      <c r="G252" s="276">
        <v>176.2</v>
      </c>
      <c r="H252" s="276"/>
      <c r="I252" s="276"/>
      <c r="J252" s="411"/>
      <c r="K252" s="411"/>
      <c r="L252" s="411"/>
      <c r="M252" s="276"/>
      <c r="N252" s="412"/>
      <c r="O252" s="413"/>
      <c r="P252" s="413"/>
      <c r="Q252" s="413"/>
      <c r="R252" s="413"/>
      <c r="S252" s="413"/>
      <c r="T252" s="20">
        <v>15</v>
      </c>
      <c r="U252" s="413"/>
      <c r="V252" s="413"/>
      <c r="W252" s="20"/>
      <c r="X252" s="221" t="s">
        <v>40</v>
      </c>
      <c r="Y252" s="420">
        <v>176.2</v>
      </c>
      <c r="Z252" s="25">
        <f t="shared" si="18"/>
        <v>15</v>
      </c>
      <c r="AA252" s="20">
        <f t="shared" si="19"/>
        <v>191.2</v>
      </c>
      <c r="AB252" s="418" t="s">
        <v>174</v>
      </c>
      <c r="AC252" s="418" t="s">
        <v>174</v>
      </c>
      <c r="AD252" s="418" t="s">
        <v>69</v>
      </c>
      <c r="AE252" s="418" t="s">
        <v>174</v>
      </c>
      <c r="AF252" s="418" t="s">
        <v>174</v>
      </c>
    </row>
    <row r="253" ht="24" spans="1:32">
      <c r="A253" s="176"/>
      <c r="B253" s="385">
        <v>28</v>
      </c>
      <c r="C253" s="276" t="s">
        <v>1108</v>
      </c>
      <c r="D253" s="191">
        <v>22351301</v>
      </c>
      <c r="E253" s="276" t="s">
        <v>1109</v>
      </c>
      <c r="F253" s="276" t="s">
        <v>674</v>
      </c>
      <c r="G253" s="276">
        <v>170.8</v>
      </c>
      <c r="H253" s="276" t="s">
        <v>54</v>
      </c>
      <c r="I253" s="276"/>
      <c r="J253" s="212"/>
      <c r="K253" s="212"/>
      <c r="L253" s="276"/>
      <c r="M253" s="276"/>
      <c r="N253" s="414"/>
      <c r="O253" s="20"/>
      <c r="P253" s="20"/>
      <c r="Q253" s="20"/>
      <c r="R253" s="20"/>
      <c r="S253" s="20"/>
      <c r="T253" s="20">
        <v>20</v>
      </c>
      <c r="U253" s="20"/>
      <c r="V253" s="20"/>
      <c r="W253" s="215"/>
      <c r="X253" s="20" t="s">
        <v>40</v>
      </c>
      <c r="Y253" s="420">
        <v>170.8</v>
      </c>
      <c r="Z253" s="25">
        <f t="shared" si="18"/>
        <v>20</v>
      </c>
      <c r="AA253" s="25">
        <f t="shared" si="19"/>
        <v>190.8</v>
      </c>
      <c r="AB253" s="418" t="s">
        <v>174</v>
      </c>
      <c r="AC253" s="418" t="s">
        <v>174</v>
      </c>
      <c r="AD253" s="418" t="s">
        <v>69</v>
      </c>
      <c r="AE253" s="418" t="s">
        <v>174</v>
      </c>
      <c r="AF253" s="418" t="s">
        <v>174</v>
      </c>
    </row>
    <row r="254" ht="26" spans="1:32">
      <c r="A254" s="176"/>
      <c r="B254" s="385">
        <v>29</v>
      </c>
      <c r="C254" s="280" t="s">
        <v>1110</v>
      </c>
      <c r="D254" s="396" t="s">
        <v>1111</v>
      </c>
      <c r="E254" s="280" t="s">
        <v>1086</v>
      </c>
      <c r="F254" s="280" t="s">
        <v>674</v>
      </c>
      <c r="G254" s="279">
        <v>155</v>
      </c>
      <c r="H254" s="279">
        <v>0</v>
      </c>
      <c r="I254" s="279">
        <v>0</v>
      </c>
      <c r="J254" s="294">
        <v>0</v>
      </c>
      <c r="K254" s="294">
        <v>0</v>
      </c>
      <c r="L254" s="294">
        <v>0</v>
      </c>
      <c r="M254" s="279">
        <v>0</v>
      </c>
      <c r="N254" s="293">
        <v>0</v>
      </c>
      <c r="O254" s="211">
        <v>0</v>
      </c>
      <c r="P254" s="211">
        <v>0</v>
      </c>
      <c r="Q254" s="211">
        <v>0</v>
      </c>
      <c r="R254" s="211">
        <v>15</v>
      </c>
      <c r="S254" s="211"/>
      <c r="T254" s="211">
        <v>20</v>
      </c>
      <c r="U254" s="211">
        <v>0</v>
      </c>
      <c r="V254" s="211">
        <v>0</v>
      </c>
      <c r="W254" s="25">
        <v>0</v>
      </c>
      <c r="X254" s="221" t="s">
        <v>40</v>
      </c>
      <c r="Y254" s="283">
        <v>155</v>
      </c>
      <c r="Z254" s="25">
        <v>35</v>
      </c>
      <c r="AA254" s="20">
        <v>190</v>
      </c>
      <c r="AB254" s="418" t="s">
        <v>174</v>
      </c>
      <c r="AC254" s="418" t="s">
        <v>174</v>
      </c>
      <c r="AD254" s="418" t="s">
        <v>69</v>
      </c>
      <c r="AE254" s="418" t="s">
        <v>174</v>
      </c>
      <c r="AF254" s="418" t="s">
        <v>174</v>
      </c>
    </row>
    <row r="255" ht="24" spans="1:32">
      <c r="A255" s="176"/>
      <c r="B255" s="385">
        <v>30</v>
      </c>
      <c r="C255" s="276" t="s">
        <v>1112</v>
      </c>
      <c r="D255" s="276"/>
      <c r="E255" s="276" t="s">
        <v>1086</v>
      </c>
      <c r="F255" s="276" t="s">
        <v>819</v>
      </c>
      <c r="G255" s="276">
        <v>167</v>
      </c>
      <c r="H255" s="276" t="s">
        <v>54</v>
      </c>
      <c r="I255" s="276"/>
      <c r="J255" s="212"/>
      <c r="K255" s="212"/>
      <c r="L255" s="276"/>
      <c r="M255" s="276"/>
      <c r="N255" s="286"/>
      <c r="O255" s="20"/>
      <c r="P255" s="20"/>
      <c r="Q255" s="20"/>
      <c r="R255" s="20"/>
      <c r="S255" s="20"/>
      <c r="T255" s="20">
        <v>20</v>
      </c>
      <c r="U255" s="20"/>
      <c r="V255" s="20"/>
      <c r="W255" s="215"/>
      <c r="X255" s="221" t="s">
        <v>40</v>
      </c>
      <c r="Y255" s="420">
        <v>167</v>
      </c>
      <c r="Z255" s="25">
        <f t="shared" ref="Z255:Z259" si="20">R255+S255+T255+U255+V255+W255</f>
        <v>20</v>
      </c>
      <c r="AA255" s="20">
        <f t="shared" ref="AA255:AA259" si="21">Y255+Z255</f>
        <v>187</v>
      </c>
      <c r="AB255" s="418" t="s">
        <v>174</v>
      </c>
      <c r="AC255" s="418" t="s">
        <v>174</v>
      </c>
      <c r="AD255" s="418" t="s">
        <v>69</v>
      </c>
      <c r="AE255" s="418" t="s">
        <v>174</v>
      </c>
      <c r="AF255" s="418" t="s">
        <v>174</v>
      </c>
    </row>
    <row r="256" ht="24" spans="1:32">
      <c r="A256" s="176"/>
      <c r="B256" s="385">
        <v>31</v>
      </c>
      <c r="C256" s="20" t="s">
        <v>1113</v>
      </c>
      <c r="D256" s="191">
        <v>22351126</v>
      </c>
      <c r="E256" s="20" t="s">
        <v>1066</v>
      </c>
      <c r="F256" s="20" t="s">
        <v>631</v>
      </c>
      <c r="G256" s="20">
        <v>169.3</v>
      </c>
      <c r="H256" s="20" t="s">
        <v>54</v>
      </c>
      <c r="I256" s="20"/>
      <c r="J256" s="215"/>
      <c r="K256" s="215"/>
      <c r="L256" s="20"/>
      <c r="M256" s="20"/>
      <c r="N256" s="400"/>
      <c r="O256" s="20"/>
      <c r="P256" s="20"/>
      <c r="Q256" s="20"/>
      <c r="R256" s="20"/>
      <c r="S256" s="20"/>
      <c r="T256" s="20">
        <v>17.5</v>
      </c>
      <c r="U256" s="20"/>
      <c r="V256" s="20"/>
      <c r="W256" s="215"/>
      <c r="X256" s="221" t="s">
        <v>40</v>
      </c>
      <c r="Y256" s="20">
        <v>169.3</v>
      </c>
      <c r="Z256" s="20">
        <v>17.5</v>
      </c>
      <c r="AA256" s="20">
        <f t="shared" si="21"/>
        <v>186.8</v>
      </c>
      <c r="AB256" s="418" t="s">
        <v>174</v>
      </c>
      <c r="AC256" s="418" t="s">
        <v>174</v>
      </c>
      <c r="AD256" s="418" t="s">
        <v>69</v>
      </c>
      <c r="AE256" s="418" t="s">
        <v>174</v>
      </c>
      <c r="AF256" s="418" t="s">
        <v>174</v>
      </c>
    </row>
    <row r="257" ht="24" spans="1:32">
      <c r="A257" s="176"/>
      <c r="B257" s="385">
        <v>32</v>
      </c>
      <c r="C257" s="276" t="s">
        <v>1114</v>
      </c>
      <c r="D257" s="191">
        <v>22351167</v>
      </c>
      <c r="E257" s="276" t="s">
        <v>1115</v>
      </c>
      <c r="F257" s="276" t="s">
        <v>674</v>
      </c>
      <c r="G257" s="276">
        <v>172.5</v>
      </c>
      <c r="H257" s="276" t="s">
        <v>54</v>
      </c>
      <c r="I257" s="276"/>
      <c r="J257" s="435"/>
      <c r="K257" s="212"/>
      <c r="L257" s="276"/>
      <c r="M257" s="276"/>
      <c r="N257" s="286"/>
      <c r="O257" s="20"/>
      <c r="P257" s="20"/>
      <c r="Q257" s="20"/>
      <c r="R257" s="20"/>
      <c r="S257" s="20"/>
      <c r="T257" s="20">
        <v>12.5</v>
      </c>
      <c r="U257" s="20"/>
      <c r="V257" s="20"/>
      <c r="W257" s="215"/>
      <c r="X257" s="416" t="s">
        <v>40</v>
      </c>
      <c r="Y257" s="450">
        <v>172.5</v>
      </c>
      <c r="Z257" s="25">
        <f t="shared" si="20"/>
        <v>12.5</v>
      </c>
      <c r="AA257" s="20">
        <f t="shared" si="21"/>
        <v>185</v>
      </c>
      <c r="AB257" s="418" t="s">
        <v>174</v>
      </c>
      <c r="AC257" s="418" t="s">
        <v>174</v>
      </c>
      <c r="AD257" s="418" t="s">
        <v>69</v>
      </c>
      <c r="AE257" s="418" t="s">
        <v>174</v>
      </c>
      <c r="AF257" s="418" t="s">
        <v>174</v>
      </c>
    </row>
    <row r="258" ht="26" spans="1:32">
      <c r="A258" s="176"/>
      <c r="B258" s="25">
        <v>33</v>
      </c>
      <c r="C258" s="25" t="s">
        <v>1116</v>
      </c>
      <c r="D258" s="191">
        <v>22351237</v>
      </c>
      <c r="E258" s="25" t="s">
        <v>1066</v>
      </c>
      <c r="F258" s="25" t="s">
        <v>629</v>
      </c>
      <c r="G258" s="25">
        <v>179.6667</v>
      </c>
      <c r="H258" s="25"/>
      <c r="I258" s="25"/>
      <c r="J258" s="211"/>
      <c r="K258" s="211"/>
      <c r="L258" s="211"/>
      <c r="M258" s="25"/>
      <c r="N258" s="299"/>
      <c r="O258" s="211"/>
      <c r="P258" s="211"/>
      <c r="Q258" s="211"/>
      <c r="R258" s="211"/>
      <c r="S258" s="211"/>
      <c r="T258" s="215">
        <v>2.5</v>
      </c>
      <c r="U258" s="211"/>
      <c r="V258" s="211"/>
      <c r="W258" s="25"/>
      <c r="X258" s="224" t="s">
        <v>40</v>
      </c>
      <c r="Y258" s="25">
        <v>179.6667</v>
      </c>
      <c r="Z258" s="25">
        <f t="shared" si="20"/>
        <v>2.5</v>
      </c>
      <c r="AA258" s="20">
        <f t="shared" si="21"/>
        <v>182.1667</v>
      </c>
      <c r="AB258" s="418" t="s">
        <v>99</v>
      </c>
      <c r="AC258" s="418" t="s">
        <v>174</v>
      </c>
      <c r="AD258" s="418" t="s">
        <v>69</v>
      </c>
      <c r="AE258" s="418" t="s">
        <v>174</v>
      </c>
      <c r="AF258" s="418" t="s">
        <v>174</v>
      </c>
    </row>
    <row r="259" ht="24" spans="1:32">
      <c r="A259" s="176"/>
      <c r="B259" s="25">
        <v>34</v>
      </c>
      <c r="C259" s="20" t="s">
        <v>1117</v>
      </c>
      <c r="D259" s="390">
        <v>22351316</v>
      </c>
      <c r="E259" s="20" t="s">
        <v>1118</v>
      </c>
      <c r="F259" s="20" t="s">
        <v>631</v>
      </c>
      <c r="G259" s="20">
        <v>179</v>
      </c>
      <c r="H259" s="20" t="s">
        <v>54</v>
      </c>
      <c r="I259" s="20"/>
      <c r="J259" s="215"/>
      <c r="K259" s="215"/>
      <c r="L259" s="20"/>
      <c r="M259" s="20"/>
      <c r="N259" s="400"/>
      <c r="O259" s="20"/>
      <c r="P259" s="20"/>
      <c r="Q259" s="20"/>
      <c r="R259" s="20"/>
      <c r="S259" s="20"/>
      <c r="T259" s="20"/>
      <c r="U259" s="20"/>
      <c r="V259" s="20">
        <v>2.5</v>
      </c>
      <c r="W259" s="215"/>
      <c r="X259" s="221" t="s">
        <v>40</v>
      </c>
      <c r="Y259" s="20">
        <v>179</v>
      </c>
      <c r="Z259" s="25">
        <f t="shared" si="20"/>
        <v>2.5</v>
      </c>
      <c r="AA259" s="20">
        <f t="shared" si="21"/>
        <v>181.5</v>
      </c>
      <c r="AB259" s="418" t="s">
        <v>99</v>
      </c>
      <c r="AC259" s="418" t="s">
        <v>174</v>
      </c>
      <c r="AD259" s="418" t="s">
        <v>69</v>
      </c>
      <c r="AE259" s="418" t="s">
        <v>174</v>
      </c>
      <c r="AF259" s="418" t="s">
        <v>174</v>
      </c>
    </row>
    <row r="260" ht="24" spans="1:32">
      <c r="A260" s="176"/>
      <c r="B260" s="25">
        <v>35</v>
      </c>
      <c r="C260" s="20" t="s">
        <v>1119</v>
      </c>
      <c r="D260" s="191">
        <v>22351041</v>
      </c>
      <c r="E260" s="20" t="s">
        <v>1028</v>
      </c>
      <c r="F260" s="20" t="s">
        <v>631</v>
      </c>
      <c r="G260" s="20">
        <v>169.2</v>
      </c>
      <c r="H260" s="20" t="s">
        <v>54</v>
      </c>
      <c r="I260" s="20"/>
      <c r="J260" s="215"/>
      <c r="K260" s="215"/>
      <c r="L260" s="20"/>
      <c r="M260" s="20"/>
      <c r="N260" s="400"/>
      <c r="O260" s="20"/>
      <c r="P260" s="20"/>
      <c r="Q260" s="20"/>
      <c r="R260" s="20"/>
      <c r="S260" s="20"/>
      <c r="T260" s="20">
        <v>10</v>
      </c>
      <c r="U260" s="20"/>
      <c r="V260" s="20"/>
      <c r="W260" s="215" t="s">
        <v>1120</v>
      </c>
      <c r="X260" s="20" t="s">
        <v>40</v>
      </c>
      <c r="Y260" s="20">
        <v>169</v>
      </c>
      <c r="Z260" s="20">
        <v>10</v>
      </c>
      <c r="AA260" s="20">
        <v>179</v>
      </c>
      <c r="AB260" s="418" t="s">
        <v>174</v>
      </c>
      <c r="AC260" s="418" t="s">
        <v>174</v>
      </c>
      <c r="AD260" s="418" t="s">
        <v>69</v>
      </c>
      <c r="AE260" s="418" t="s">
        <v>174</v>
      </c>
      <c r="AF260" s="418" t="s">
        <v>174</v>
      </c>
    </row>
    <row r="261" ht="26" spans="1:32">
      <c r="A261" s="176"/>
      <c r="B261" s="25">
        <v>36</v>
      </c>
      <c r="C261" s="25" t="s">
        <v>1121</v>
      </c>
      <c r="D261" s="191">
        <v>22351169</v>
      </c>
      <c r="E261" s="25" t="s">
        <v>1086</v>
      </c>
      <c r="F261" s="25" t="s">
        <v>819</v>
      </c>
      <c r="G261" s="25">
        <v>161</v>
      </c>
      <c r="H261" s="25"/>
      <c r="I261" s="25"/>
      <c r="J261" s="211"/>
      <c r="K261" s="211"/>
      <c r="L261" s="211"/>
      <c r="M261" s="25"/>
      <c r="N261" s="299"/>
      <c r="O261" s="211"/>
      <c r="P261" s="211"/>
      <c r="Q261" s="211"/>
      <c r="R261" s="211"/>
      <c r="S261" s="211"/>
      <c r="T261" s="211">
        <v>17.5</v>
      </c>
      <c r="U261" s="211"/>
      <c r="V261" s="211"/>
      <c r="W261" s="25"/>
      <c r="X261" s="221" t="s">
        <v>40</v>
      </c>
      <c r="Y261" s="25">
        <v>161</v>
      </c>
      <c r="Z261" s="25">
        <f t="shared" ref="Z261:Z267" si="22">R261+S261+T261+U261+V261+W261</f>
        <v>17.5</v>
      </c>
      <c r="AA261" s="20">
        <f t="shared" ref="AA261:AA265" si="23">Y261+Z261</f>
        <v>178.5</v>
      </c>
      <c r="AB261" s="418" t="s">
        <v>174</v>
      </c>
      <c r="AC261" s="418" t="s">
        <v>174</v>
      </c>
      <c r="AD261" s="418" t="s">
        <v>69</v>
      </c>
      <c r="AE261" s="418" t="s">
        <v>174</v>
      </c>
      <c r="AF261" s="418" t="s">
        <v>174</v>
      </c>
    </row>
    <row r="262" ht="26" spans="1:32">
      <c r="A262" s="177"/>
      <c r="B262" s="25">
        <v>37</v>
      </c>
      <c r="C262" s="178" t="s">
        <v>1122</v>
      </c>
      <c r="D262" s="396" t="s">
        <v>1123</v>
      </c>
      <c r="E262" s="178" t="s">
        <v>1086</v>
      </c>
      <c r="F262" s="178" t="s">
        <v>674</v>
      </c>
      <c r="G262" s="25">
        <v>170.9857</v>
      </c>
      <c r="H262" s="25">
        <v>0</v>
      </c>
      <c r="I262" s="25">
        <v>0</v>
      </c>
      <c r="J262" s="211">
        <v>0</v>
      </c>
      <c r="K262" s="211">
        <v>0</v>
      </c>
      <c r="L262" s="211">
        <v>0</v>
      </c>
      <c r="M262" s="25">
        <v>0</v>
      </c>
      <c r="N262" s="299">
        <v>0</v>
      </c>
      <c r="O262" s="211">
        <v>0</v>
      </c>
      <c r="P262" s="211">
        <v>0</v>
      </c>
      <c r="Q262" s="211">
        <v>0</v>
      </c>
      <c r="R262" s="211">
        <v>0</v>
      </c>
      <c r="S262" s="211"/>
      <c r="T262" s="211">
        <v>0</v>
      </c>
      <c r="U262" s="211">
        <v>0</v>
      </c>
      <c r="V262" s="211">
        <v>0</v>
      </c>
      <c r="W262" s="25">
        <v>0</v>
      </c>
      <c r="X262" s="221" t="s">
        <v>40</v>
      </c>
      <c r="Y262" s="25">
        <v>170</v>
      </c>
      <c r="Z262" s="25">
        <v>0</v>
      </c>
      <c r="AA262" s="20">
        <v>170</v>
      </c>
      <c r="AB262" s="418" t="s">
        <v>174</v>
      </c>
      <c r="AC262" s="418" t="s">
        <v>174</v>
      </c>
      <c r="AD262" s="418" t="s">
        <v>69</v>
      </c>
      <c r="AE262" s="418" t="s">
        <v>174</v>
      </c>
      <c r="AF262" s="418" t="s">
        <v>174</v>
      </c>
    </row>
    <row r="263" ht="26" spans="1:32">
      <c r="A263" s="274" t="s">
        <v>1124</v>
      </c>
      <c r="B263" s="20" t="s">
        <v>944</v>
      </c>
      <c r="C263" s="25" t="s">
        <v>1125</v>
      </c>
      <c r="D263" s="25">
        <v>22351239</v>
      </c>
      <c r="E263" s="20" t="s">
        <v>1124</v>
      </c>
      <c r="F263" s="25" t="s">
        <v>674</v>
      </c>
      <c r="G263" s="25">
        <v>178.67</v>
      </c>
      <c r="H263" s="25"/>
      <c r="I263" s="25"/>
      <c r="J263" s="25" t="s">
        <v>1126</v>
      </c>
      <c r="K263" s="211"/>
      <c r="L263" s="211"/>
      <c r="M263" s="25"/>
      <c r="N263" s="211"/>
      <c r="O263" s="211"/>
      <c r="P263" s="211"/>
      <c r="Q263" s="211"/>
      <c r="R263" s="25">
        <v>30</v>
      </c>
      <c r="S263" s="211"/>
      <c r="T263" s="25">
        <v>20</v>
      </c>
      <c r="U263" s="211"/>
      <c r="V263" s="25">
        <v>30</v>
      </c>
      <c r="W263" s="25">
        <v>6</v>
      </c>
      <c r="X263" s="20" t="s">
        <v>40</v>
      </c>
      <c r="Y263" s="415">
        <f>G263+10</f>
        <v>188.67</v>
      </c>
      <c r="Z263" s="20">
        <f t="shared" si="22"/>
        <v>86</v>
      </c>
      <c r="AA263" s="20">
        <f t="shared" si="23"/>
        <v>274.67</v>
      </c>
      <c r="AB263" s="20" t="s">
        <v>99</v>
      </c>
      <c r="AC263" s="20" t="s">
        <v>99</v>
      </c>
      <c r="AD263" s="20" t="s">
        <v>40</v>
      </c>
      <c r="AE263" s="20" t="s">
        <v>99</v>
      </c>
      <c r="AF263" s="20" t="s">
        <v>99</v>
      </c>
    </row>
    <row r="264" ht="24" spans="1:32">
      <c r="A264" s="176"/>
      <c r="B264" s="20">
        <v>2</v>
      </c>
      <c r="C264" s="25" t="s">
        <v>1127</v>
      </c>
      <c r="D264" s="191" t="s">
        <v>1128</v>
      </c>
      <c r="E264" s="20" t="s">
        <v>1124</v>
      </c>
      <c r="F264" s="25" t="s">
        <v>674</v>
      </c>
      <c r="G264" s="25">
        <v>180.8667</v>
      </c>
      <c r="H264" s="20" t="s">
        <v>54</v>
      </c>
      <c r="I264" s="20"/>
      <c r="J264" s="20" t="s">
        <v>1129</v>
      </c>
      <c r="K264" s="215"/>
      <c r="L264" s="20"/>
      <c r="M264" s="20"/>
      <c r="N264" s="20"/>
      <c r="O264" s="25"/>
      <c r="P264" s="25"/>
      <c r="Q264" s="25"/>
      <c r="R264" s="25">
        <v>30</v>
      </c>
      <c r="S264" s="20"/>
      <c r="T264" s="25">
        <v>20</v>
      </c>
      <c r="U264" s="20"/>
      <c r="V264" s="25">
        <v>30</v>
      </c>
      <c r="W264" s="215">
        <v>2</v>
      </c>
      <c r="X264" s="20" t="s">
        <v>40</v>
      </c>
      <c r="Y264" s="386">
        <f>G264+8</f>
        <v>188.8667</v>
      </c>
      <c r="Z264" s="20">
        <f t="shared" si="22"/>
        <v>82</v>
      </c>
      <c r="AA264" s="20">
        <f t="shared" si="23"/>
        <v>270.8667</v>
      </c>
      <c r="AB264" s="20" t="s">
        <v>99</v>
      </c>
      <c r="AC264" s="20" t="s">
        <v>99</v>
      </c>
      <c r="AD264" s="20" t="s">
        <v>40</v>
      </c>
      <c r="AE264" s="20" t="s">
        <v>99</v>
      </c>
      <c r="AF264" s="20" t="s">
        <v>99</v>
      </c>
    </row>
    <row r="265" ht="52" spans="1:32">
      <c r="A265" s="176"/>
      <c r="B265" s="20">
        <v>3</v>
      </c>
      <c r="C265" s="25" t="s">
        <v>1130</v>
      </c>
      <c r="D265" s="191" t="s">
        <v>1131</v>
      </c>
      <c r="E265" s="20" t="s">
        <v>1124</v>
      </c>
      <c r="F265" s="25" t="s">
        <v>629</v>
      </c>
      <c r="G265" s="191" t="s">
        <v>1132</v>
      </c>
      <c r="H265" s="25"/>
      <c r="I265" s="25"/>
      <c r="J265" s="211"/>
      <c r="K265" s="211"/>
      <c r="L265" s="211"/>
      <c r="M265" s="25" t="s">
        <v>1133</v>
      </c>
      <c r="N265" s="387" t="s">
        <v>1134</v>
      </c>
      <c r="O265" s="387"/>
      <c r="P265" s="387"/>
      <c r="Q265" s="387"/>
      <c r="R265" s="387">
        <v>30</v>
      </c>
      <c r="S265" s="387"/>
      <c r="T265" s="387">
        <v>20</v>
      </c>
      <c r="U265" s="387"/>
      <c r="V265" s="387">
        <v>30</v>
      </c>
      <c r="W265" s="25">
        <v>3</v>
      </c>
      <c r="X265" s="20" t="s">
        <v>40</v>
      </c>
      <c r="Y265" s="415">
        <f>G265+1.2+1</f>
        <v>186.2</v>
      </c>
      <c r="Z265" s="20">
        <f t="shared" si="22"/>
        <v>83</v>
      </c>
      <c r="AA265" s="20">
        <f t="shared" si="23"/>
        <v>269.2</v>
      </c>
      <c r="AB265" s="20" t="s">
        <v>99</v>
      </c>
      <c r="AC265" s="20" t="s">
        <v>99</v>
      </c>
      <c r="AD265" s="20" t="s">
        <v>40</v>
      </c>
      <c r="AE265" s="20" t="s">
        <v>99</v>
      </c>
      <c r="AF265" s="20" t="s">
        <v>99</v>
      </c>
    </row>
    <row r="266" ht="24" spans="1:32">
      <c r="A266" s="176"/>
      <c r="B266" s="20">
        <v>4</v>
      </c>
      <c r="C266" s="20" t="s">
        <v>1135</v>
      </c>
      <c r="D266" s="390" t="s">
        <v>1136</v>
      </c>
      <c r="E266" s="20" t="s">
        <v>1124</v>
      </c>
      <c r="F266" s="20" t="s">
        <v>770</v>
      </c>
      <c r="G266" s="390" t="s">
        <v>1137</v>
      </c>
      <c r="H266" s="20"/>
      <c r="I266" s="20"/>
      <c r="J266" s="215"/>
      <c r="K266" s="215"/>
      <c r="L266" s="20"/>
      <c r="M266" s="20"/>
      <c r="N266" s="20"/>
      <c r="O266" s="20"/>
      <c r="P266" s="20"/>
      <c r="Q266" s="20"/>
      <c r="R266" s="20">
        <v>30</v>
      </c>
      <c r="S266" s="20"/>
      <c r="T266" s="20">
        <v>20</v>
      </c>
      <c r="U266" s="20"/>
      <c r="V266" s="20">
        <v>30</v>
      </c>
      <c r="W266" s="215">
        <v>5</v>
      </c>
      <c r="X266" s="20" t="s">
        <v>40</v>
      </c>
      <c r="Y266" s="418">
        <v>182.33</v>
      </c>
      <c r="Z266" s="20">
        <f t="shared" si="22"/>
        <v>85</v>
      </c>
      <c r="AA266" s="20">
        <v>267.33</v>
      </c>
      <c r="AB266" s="20" t="s">
        <v>99</v>
      </c>
      <c r="AC266" s="20" t="s">
        <v>99</v>
      </c>
      <c r="AD266" s="20" t="s">
        <v>40</v>
      </c>
      <c r="AE266" s="20" t="s">
        <v>99</v>
      </c>
      <c r="AF266" s="20" t="s">
        <v>99</v>
      </c>
    </row>
    <row r="267" ht="24" spans="1:32">
      <c r="A267" s="176"/>
      <c r="B267" s="20">
        <v>5</v>
      </c>
      <c r="C267" s="25" t="s">
        <v>1138</v>
      </c>
      <c r="D267" s="25">
        <v>22351223</v>
      </c>
      <c r="E267" s="20" t="s">
        <v>1124</v>
      </c>
      <c r="F267" s="20" t="s">
        <v>629</v>
      </c>
      <c r="G267" s="25">
        <v>185.27</v>
      </c>
      <c r="H267" s="25"/>
      <c r="I267" s="25"/>
      <c r="J267" s="211"/>
      <c r="K267" s="211"/>
      <c r="L267" s="211"/>
      <c r="M267" s="25"/>
      <c r="N267" s="211"/>
      <c r="O267" s="211"/>
      <c r="P267" s="211"/>
      <c r="Q267" s="211"/>
      <c r="R267" s="25">
        <v>30</v>
      </c>
      <c r="S267" s="25"/>
      <c r="T267" s="25">
        <v>20</v>
      </c>
      <c r="U267" s="25"/>
      <c r="V267" s="25">
        <v>30</v>
      </c>
      <c r="W267" s="25"/>
      <c r="X267" s="20" t="s">
        <v>40</v>
      </c>
      <c r="Y267" s="415">
        <v>185.27</v>
      </c>
      <c r="Z267" s="20">
        <f t="shared" si="22"/>
        <v>80</v>
      </c>
      <c r="AA267" s="11">
        <f t="shared" ref="AA267:AA280" si="24">Y267+Z267</f>
        <v>265.27</v>
      </c>
      <c r="AB267" s="20" t="s">
        <v>99</v>
      </c>
      <c r="AC267" s="20" t="s">
        <v>99</v>
      </c>
      <c r="AD267" s="20" t="s">
        <v>40</v>
      </c>
      <c r="AE267" s="20" t="s">
        <v>99</v>
      </c>
      <c r="AF267" s="20" t="s">
        <v>99</v>
      </c>
    </row>
    <row r="268" ht="24" spans="1:32">
      <c r="A268" s="176"/>
      <c r="B268" s="20">
        <v>6</v>
      </c>
      <c r="C268" s="20" t="s">
        <v>1139</v>
      </c>
      <c r="D268" s="20">
        <v>22351216</v>
      </c>
      <c r="E268" s="20" t="s">
        <v>1124</v>
      </c>
      <c r="F268" s="20" t="s">
        <v>674</v>
      </c>
      <c r="G268" s="424">
        <f>89.6+93.5</f>
        <v>183.1</v>
      </c>
      <c r="H268" s="20" t="s">
        <v>54</v>
      </c>
      <c r="I268" s="20"/>
      <c r="J268" s="215"/>
      <c r="K268" s="215"/>
      <c r="L268" s="20"/>
      <c r="M268" s="20"/>
      <c r="N268" s="20"/>
      <c r="O268" s="20"/>
      <c r="P268" s="20"/>
      <c r="Q268" s="20"/>
      <c r="R268" s="20">
        <v>30</v>
      </c>
      <c r="S268" s="20"/>
      <c r="T268" s="20">
        <v>20</v>
      </c>
      <c r="U268" s="20"/>
      <c r="V268" s="20">
        <v>30</v>
      </c>
      <c r="W268" s="30">
        <v>2</v>
      </c>
      <c r="X268" s="20" t="s">
        <v>40</v>
      </c>
      <c r="Y268" s="386">
        <v>183.1</v>
      </c>
      <c r="Z268" s="20">
        <v>82</v>
      </c>
      <c r="AA268" s="20">
        <f t="shared" si="24"/>
        <v>265.1</v>
      </c>
      <c r="AB268" s="20" t="s">
        <v>99</v>
      </c>
      <c r="AC268" s="20" t="s">
        <v>99</v>
      </c>
      <c r="AD268" s="20" t="s">
        <v>40</v>
      </c>
      <c r="AE268" s="20" t="s">
        <v>99</v>
      </c>
      <c r="AF268" s="20" t="s">
        <v>99</v>
      </c>
    </row>
    <row r="269" ht="24" spans="1:32">
      <c r="A269" s="176"/>
      <c r="B269" s="20">
        <v>7</v>
      </c>
      <c r="C269" s="20" t="s">
        <v>1140</v>
      </c>
      <c r="D269" s="20">
        <v>22351070</v>
      </c>
      <c r="E269" s="20" t="s">
        <v>1124</v>
      </c>
      <c r="F269" s="20" t="s">
        <v>674</v>
      </c>
      <c r="G269" s="20">
        <v>179.93</v>
      </c>
      <c r="H269" s="20"/>
      <c r="I269" s="20"/>
      <c r="J269" s="215"/>
      <c r="K269" s="215"/>
      <c r="L269" s="20"/>
      <c r="M269" s="20"/>
      <c r="N269" s="20"/>
      <c r="O269" s="20"/>
      <c r="P269" s="20"/>
      <c r="Q269" s="20"/>
      <c r="R269" s="20">
        <v>30</v>
      </c>
      <c r="S269" s="20"/>
      <c r="T269" s="20">
        <v>20</v>
      </c>
      <c r="U269" s="20"/>
      <c r="V269" s="20">
        <v>30</v>
      </c>
      <c r="W269" s="215">
        <v>3</v>
      </c>
      <c r="X269" s="20" t="s">
        <v>40</v>
      </c>
      <c r="Y269" s="386">
        <v>179.93</v>
      </c>
      <c r="Z269" s="20">
        <f t="shared" ref="Z269:Z272" si="25">R269+S269+T269+U269+V269+W269</f>
        <v>83</v>
      </c>
      <c r="AA269" s="20">
        <f t="shared" si="24"/>
        <v>262.93</v>
      </c>
      <c r="AB269" s="20" t="s">
        <v>99</v>
      </c>
      <c r="AC269" s="20" t="s">
        <v>99</v>
      </c>
      <c r="AD269" s="20" t="s">
        <v>40</v>
      </c>
      <c r="AE269" s="20" t="s">
        <v>99</v>
      </c>
      <c r="AF269" s="20" t="s">
        <v>99</v>
      </c>
    </row>
    <row r="270" ht="24" spans="1:32">
      <c r="A270" s="176"/>
      <c r="B270" s="20">
        <v>8</v>
      </c>
      <c r="C270" s="25" t="s">
        <v>1141</v>
      </c>
      <c r="D270" s="25">
        <v>22351261</v>
      </c>
      <c r="E270" s="20" t="s">
        <v>1124</v>
      </c>
      <c r="F270" s="25" t="s">
        <v>629</v>
      </c>
      <c r="G270" s="25">
        <v>180.27</v>
      </c>
      <c r="H270" s="25"/>
      <c r="I270" s="25"/>
      <c r="J270" s="25"/>
      <c r="K270" s="211"/>
      <c r="L270" s="211"/>
      <c r="M270" s="25"/>
      <c r="N270" s="211"/>
      <c r="O270" s="211"/>
      <c r="P270" s="211"/>
      <c r="Q270" s="211"/>
      <c r="R270" s="25">
        <v>30</v>
      </c>
      <c r="S270" s="211"/>
      <c r="T270" s="25">
        <v>20</v>
      </c>
      <c r="U270" s="211"/>
      <c r="V270" s="25">
        <v>30</v>
      </c>
      <c r="W270" s="25"/>
      <c r="X270" s="20" t="s">
        <v>40</v>
      </c>
      <c r="Y270" s="415">
        <f t="shared" ref="Y270:Y276" si="26">G270</f>
        <v>180.27</v>
      </c>
      <c r="Z270" s="20">
        <f t="shared" si="25"/>
        <v>80</v>
      </c>
      <c r="AA270" s="20">
        <f t="shared" si="24"/>
        <v>260.27</v>
      </c>
      <c r="AB270" s="20" t="s">
        <v>99</v>
      </c>
      <c r="AC270" s="20" t="s">
        <v>99</v>
      </c>
      <c r="AD270" s="20" t="s">
        <v>40</v>
      </c>
      <c r="AE270" s="20" t="s">
        <v>99</v>
      </c>
      <c r="AF270" s="20" t="s">
        <v>99</v>
      </c>
    </row>
    <row r="271" ht="24" spans="1:32">
      <c r="A271" s="176"/>
      <c r="B271" s="20">
        <v>9</v>
      </c>
      <c r="C271" s="20" t="s">
        <v>1142</v>
      </c>
      <c r="D271" s="20">
        <v>22351293</v>
      </c>
      <c r="E271" s="20" t="s">
        <v>1124</v>
      </c>
      <c r="F271" s="20" t="s">
        <v>674</v>
      </c>
      <c r="G271" s="390" t="s">
        <v>1143</v>
      </c>
      <c r="H271" s="20" t="s">
        <v>54</v>
      </c>
      <c r="I271" s="20"/>
      <c r="J271" s="215" t="s">
        <v>1144</v>
      </c>
      <c r="K271" s="215"/>
      <c r="L271" s="20"/>
      <c r="M271" s="20"/>
      <c r="N271" s="20"/>
      <c r="O271" s="20"/>
      <c r="P271" s="20"/>
      <c r="Q271" s="20"/>
      <c r="R271" s="20">
        <v>30</v>
      </c>
      <c r="S271" s="20"/>
      <c r="T271" s="20">
        <v>20</v>
      </c>
      <c r="U271" s="20"/>
      <c r="V271" s="20">
        <v>27.5</v>
      </c>
      <c r="W271" s="215">
        <v>2</v>
      </c>
      <c r="X271" s="20" t="s">
        <v>40</v>
      </c>
      <c r="Y271" s="386">
        <v>180.6</v>
      </c>
      <c r="Z271" s="20">
        <f t="shared" si="25"/>
        <v>79.5</v>
      </c>
      <c r="AA271" s="20">
        <f t="shared" si="24"/>
        <v>260.1</v>
      </c>
      <c r="AB271" s="20" t="s">
        <v>99</v>
      </c>
      <c r="AC271" s="20"/>
      <c r="AD271" s="20" t="s">
        <v>40</v>
      </c>
      <c r="AE271" s="20" t="s">
        <v>99</v>
      </c>
      <c r="AF271" s="20"/>
    </row>
    <row r="272" ht="24" spans="1:32">
      <c r="A272" s="176"/>
      <c r="B272" s="20">
        <v>10</v>
      </c>
      <c r="C272" s="20" t="s">
        <v>1145</v>
      </c>
      <c r="D272" s="20">
        <v>22351121</v>
      </c>
      <c r="E272" s="20" t="s">
        <v>1124</v>
      </c>
      <c r="F272" s="20" t="s">
        <v>629</v>
      </c>
      <c r="G272" s="20">
        <v>176.93</v>
      </c>
      <c r="H272" s="20"/>
      <c r="I272" s="20"/>
      <c r="J272" s="215"/>
      <c r="K272" s="215"/>
      <c r="L272" s="20"/>
      <c r="M272" s="20"/>
      <c r="N272" s="20"/>
      <c r="O272" s="20"/>
      <c r="P272" s="20"/>
      <c r="Q272" s="20"/>
      <c r="R272" s="20">
        <v>30</v>
      </c>
      <c r="S272" s="20"/>
      <c r="T272" s="20">
        <v>20</v>
      </c>
      <c r="U272" s="20"/>
      <c r="V272" s="20">
        <v>30</v>
      </c>
      <c r="W272" s="215">
        <v>2</v>
      </c>
      <c r="X272" s="20" t="s">
        <v>40</v>
      </c>
      <c r="Y272" s="386">
        <f t="shared" si="26"/>
        <v>176.93</v>
      </c>
      <c r="Z272" s="20">
        <f t="shared" si="25"/>
        <v>82</v>
      </c>
      <c r="AA272" s="20">
        <f t="shared" si="24"/>
        <v>258.93</v>
      </c>
      <c r="AB272" s="20"/>
      <c r="AC272" s="20" t="s">
        <v>99</v>
      </c>
      <c r="AD272" s="20" t="s">
        <v>40</v>
      </c>
      <c r="AE272" s="20" t="s">
        <v>99</v>
      </c>
      <c r="AF272" s="20"/>
    </row>
    <row r="273" ht="24" spans="1:32">
      <c r="A273" s="176"/>
      <c r="B273" s="20">
        <v>11</v>
      </c>
      <c r="C273" s="178" t="s">
        <v>1146</v>
      </c>
      <c r="D273" s="425">
        <v>22351099</v>
      </c>
      <c r="E273" s="20" t="s">
        <v>1124</v>
      </c>
      <c r="F273" s="178" t="s">
        <v>629</v>
      </c>
      <c r="G273" s="178">
        <v>178.33</v>
      </c>
      <c r="H273" s="178"/>
      <c r="I273" s="178"/>
      <c r="J273" s="162"/>
      <c r="K273" s="162"/>
      <c r="L273" s="162"/>
      <c r="M273" s="178"/>
      <c r="N273" s="162"/>
      <c r="O273" s="178"/>
      <c r="P273" s="162"/>
      <c r="Q273" s="162"/>
      <c r="R273" s="178">
        <v>30</v>
      </c>
      <c r="S273" s="162"/>
      <c r="T273" s="178">
        <v>20</v>
      </c>
      <c r="U273" s="162" t="s">
        <v>54</v>
      </c>
      <c r="V273" s="178">
        <v>30</v>
      </c>
      <c r="W273" s="178"/>
      <c r="X273" s="20" t="s">
        <v>40</v>
      </c>
      <c r="Y273" s="386">
        <v>178.33</v>
      </c>
      <c r="Z273" s="20">
        <v>80</v>
      </c>
      <c r="AA273" s="20">
        <f t="shared" si="24"/>
        <v>258.33</v>
      </c>
      <c r="AB273" s="20"/>
      <c r="AC273" s="20" t="s">
        <v>99</v>
      </c>
      <c r="AD273" s="20" t="s">
        <v>40</v>
      </c>
      <c r="AE273" s="20" t="s">
        <v>99</v>
      </c>
      <c r="AF273" s="20"/>
    </row>
    <row r="274" ht="24" spans="1:32">
      <c r="A274" s="176"/>
      <c r="B274" s="20">
        <v>12</v>
      </c>
      <c r="C274" s="20" t="s">
        <v>1147</v>
      </c>
      <c r="D274" s="20">
        <v>22351082</v>
      </c>
      <c r="E274" s="20" t="s">
        <v>1124</v>
      </c>
      <c r="F274" s="20" t="s">
        <v>629</v>
      </c>
      <c r="G274" s="20">
        <v>177</v>
      </c>
      <c r="H274" s="20"/>
      <c r="I274" s="20"/>
      <c r="J274" s="215"/>
      <c r="K274" s="215"/>
      <c r="L274" s="20"/>
      <c r="M274" s="20"/>
      <c r="N274" s="20"/>
      <c r="O274" s="20"/>
      <c r="P274" s="20"/>
      <c r="Q274" s="20"/>
      <c r="R274" s="20">
        <v>30</v>
      </c>
      <c r="S274" s="20"/>
      <c r="T274" s="20">
        <v>20</v>
      </c>
      <c r="U274" s="20"/>
      <c r="V274" s="20">
        <v>30</v>
      </c>
      <c r="W274" s="215"/>
      <c r="X274" s="20" t="s">
        <v>40</v>
      </c>
      <c r="Y274" s="386">
        <v>177</v>
      </c>
      <c r="Z274" s="20">
        <f t="shared" ref="Z274:Z280" si="27">R274+S274+T274+U274+V274+W274</f>
        <v>80</v>
      </c>
      <c r="AA274" s="20">
        <f t="shared" si="24"/>
        <v>257</v>
      </c>
      <c r="AB274" s="20"/>
      <c r="AC274" s="20" t="s">
        <v>99</v>
      </c>
      <c r="AD274" s="20" t="s">
        <v>40</v>
      </c>
      <c r="AE274" s="20" t="s">
        <v>99</v>
      </c>
      <c r="AF274" s="20"/>
    </row>
    <row r="275" ht="24" spans="1:32">
      <c r="A275" s="176"/>
      <c r="B275" s="426">
        <v>13</v>
      </c>
      <c r="C275" s="426" t="s">
        <v>1148</v>
      </c>
      <c r="D275" s="426">
        <v>22351195</v>
      </c>
      <c r="E275" s="426" t="s">
        <v>1124</v>
      </c>
      <c r="F275" s="426" t="s">
        <v>674</v>
      </c>
      <c r="G275" s="426">
        <v>170.6</v>
      </c>
      <c r="H275" s="426"/>
      <c r="I275" s="426"/>
      <c r="J275" s="436"/>
      <c r="K275" s="436"/>
      <c r="L275" s="426"/>
      <c r="M275" s="426"/>
      <c r="N275" s="426"/>
      <c r="O275" s="426"/>
      <c r="P275" s="426"/>
      <c r="Q275" s="426"/>
      <c r="R275" s="426">
        <v>30</v>
      </c>
      <c r="S275" s="426"/>
      <c r="T275" s="426">
        <v>20</v>
      </c>
      <c r="U275" s="426"/>
      <c r="V275" s="426">
        <v>30</v>
      </c>
      <c r="W275" s="436">
        <v>1</v>
      </c>
      <c r="X275" s="426" t="s">
        <v>40</v>
      </c>
      <c r="Y275" s="451">
        <f t="shared" si="26"/>
        <v>170.6</v>
      </c>
      <c r="Z275" s="426">
        <f t="shared" si="27"/>
        <v>81</v>
      </c>
      <c r="AA275" s="426">
        <f t="shared" si="24"/>
        <v>251.6</v>
      </c>
      <c r="AB275" s="426"/>
      <c r="AC275" s="426" t="s">
        <v>99</v>
      </c>
      <c r="AD275" s="426" t="s">
        <v>40</v>
      </c>
      <c r="AE275" s="452" t="s">
        <v>99</v>
      </c>
      <c r="AF275" s="426"/>
    </row>
    <row r="276" ht="24" spans="1:32">
      <c r="A276" s="176"/>
      <c r="B276" s="20">
        <v>14</v>
      </c>
      <c r="C276" s="20" t="s">
        <v>1149</v>
      </c>
      <c r="D276" s="20" t="s">
        <v>1150</v>
      </c>
      <c r="E276" s="20" t="s">
        <v>1124</v>
      </c>
      <c r="F276" s="20" t="s">
        <v>629</v>
      </c>
      <c r="G276" s="20">
        <v>171.33</v>
      </c>
      <c r="H276" s="20"/>
      <c r="I276" s="20"/>
      <c r="J276" s="215"/>
      <c r="K276" s="215"/>
      <c r="L276" s="20"/>
      <c r="M276" s="20"/>
      <c r="N276" s="20"/>
      <c r="O276" s="20"/>
      <c r="P276" s="20"/>
      <c r="Q276" s="20"/>
      <c r="R276" s="20">
        <v>30</v>
      </c>
      <c r="S276" s="20"/>
      <c r="T276" s="20">
        <v>20</v>
      </c>
      <c r="U276" s="20"/>
      <c r="V276" s="20">
        <v>30</v>
      </c>
      <c r="W276" s="215"/>
      <c r="X276" s="20" t="s">
        <v>40</v>
      </c>
      <c r="Y276" s="386">
        <f t="shared" si="26"/>
        <v>171.33</v>
      </c>
      <c r="Z276" s="20">
        <f t="shared" si="27"/>
        <v>80</v>
      </c>
      <c r="AA276" s="20">
        <f t="shared" si="24"/>
        <v>251.33</v>
      </c>
      <c r="AB276" s="20"/>
      <c r="AC276" s="20" t="s">
        <v>99</v>
      </c>
      <c r="AD276" s="20" t="s">
        <v>69</v>
      </c>
      <c r="AE276" s="20"/>
      <c r="AF276" s="20"/>
    </row>
    <row r="277" ht="24" spans="1:32">
      <c r="A277" s="176"/>
      <c r="B277" s="20">
        <v>15</v>
      </c>
      <c r="C277" s="20" t="s">
        <v>1151</v>
      </c>
      <c r="D277" s="20">
        <v>22351102</v>
      </c>
      <c r="E277" s="20" t="s">
        <v>1124</v>
      </c>
      <c r="F277" s="20" t="s">
        <v>629</v>
      </c>
      <c r="G277" s="20">
        <v>181.53</v>
      </c>
      <c r="H277" s="20"/>
      <c r="I277" s="20"/>
      <c r="J277" s="215"/>
      <c r="K277" s="215"/>
      <c r="L277" s="20"/>
      <c r="M277" s="20"/>
      <c r="N277" s="20"/>
      <c r="O277" s="20"/>
      <c r="P277" s="20"/>
      <c r="Q277" s="20"/>
      <c r="R277" s="20">
        <v>22.5</v>
      </c>
      <c r="S277" s="20"/>
      <c r="T277" s="20">
        <v>20</v>
      </c>
      <c r="U277" s="20"/>
      <c r="V277" s="20">
        <v>25.5</v>
      </c>
      <c r="W277" s="215">
        <v>1</v>
      </c>
      <c r="X277" s="20" t="s">
        <v>40</v>
      </c>
      <c r="Y277" s="386">
        <v>181.53</v>
      </c>
      <c r="Z277" s="20">
        <f t="shared" si="27"/>
        <v>69</v>
      </c>
      <c r="AA277" s="20">
        <f t="shared" si="24"/>
        <v>250.53</v>
      </c>
      <c r="AB277" s="20" t="s">
        <v>99</v>
      </c>
      <c r="AC277" s="20"/>
      <c r="AD277" s="20" t="s">
        <v>69</v>
      </c>
      <c r="AE277" s="20"/>
      <c r="AF277" s="20"/>
    </row>
    <row r="278" ht="24" spans="1:32">
      <c r="A278" s="176"/>
      <c r="B278" s="20">
        <v>16</v>
      </c>
      <c r="C278" s="20" t="s">
        <v>1152</v>
      </c>
      <c r="D278" s="20">
        <v>22351034</v>
      </c>
      <c r="E278" s="20" t="s">
        <v>1124</v>
      </c>
      <c r="F278" s="20" t="s">
        <v>629</v>
      </c>
      <c r="G278" s="20">
        <v>176.8</v>
      </c>
      <c r="H278" s="20"/>
      <c r="I278" s="20"/>
      <c r="J278" s="215"/>
      <c r="K278" s="215"/>
      <c r="L278" s="20"/>
      <c r="M278" s="20"/>
      <c r="N278" s="20"/>
      <c r="O278" s="20"/>
      <c r="P278" s="20"/>
      <c r="Q278" s="20"/>
      <c r="R278" s="20">
        <v>22.5</v>
      </c>
      <c r="S278" s="20"/>
      <c r="T278" s="20">
        <v>20</v>
      </c>
      <c r="U278" s="20"/>
      <c r="V278" s="20">
        <v>30</v>
      </c>
      <c r="W278" s="215"/>
      <c r="X278" s="20" t="s">
        <v>40</v>
      </c>
      <c r="Y278" s="386">
        <v>176.8</v>
      </c>
      <c r="Z278" s="20">
        <f t="shared" si="27"/>
        <v>72.5</v>
      </c>
      <c r="AA278" s="11">
        <f t="shared" si="24"/>
        <v>249.3</v>
      </c>
      <c r="AB278" s="20"/>
      <c r="AC278" s="20"/>
      <c r="AD278" s="20" t="s">
        <v>69</v>
      </c>
      <c r="AE278" s="20"/>
      <c r="AF278" s="20"/>
    </row>
    <row r="279" ht="24" spans="1:32">
      <c r="A279" s="176"/>
      <c r="B279" s="20">
        <v>17</v>
      </c>
      <c r="C279" s="20" t="s">
        <v>1153</v>
      </c>
      <c r="D279" s="20">
        <v>22351038</v>
      </c>
      <c r="E279" s="20" t="s">
        <v>1124</v>
      </c>
      <c r="F279" s="20" t="s">
        <v>629</v>
      </c>
      <c r="G279" s="20">
        <v>168.06</v>
      </c>
      <c r="H279" s="20"/>
      <c r="I279" s="20"/>
      <c r="J279" s="215"/>
      <c r="K279" s="215"/>
      <c r="L279" s="20"/>
      <c r="M279" s="20"/>
      <c r="N279" s="20"/>
      <c r="O279" s="20"/>
      <c r="P279" s="20"/>
      <c r="Q279" s="20"/>
      <c r="R279" s="20">
        <v>30</v>
      </c>
      <c r="S279" s="20"/>
      <c r="T279" s="20">
        <v>20</v>
      </c>
      <c r="U279" s="20"/>
      <c r="V279" s="20">
        <v>30</v>
      </c>
      <c r="W279" s="215"/>
      <c r="X279" s="20" t="s">
        <v>40</v>
      </c>
      <c r="Y279" s="386">
        <v>168.1</v>
      </c>
      <c r="Z279" s="20">
        <f t="shared" si="27"/>
        <v>80</v>
      </c>
      <c r="AA279" s="11">
        <f t="shared" si="24"/>
        <v>248.1</v>
      </c>
      <c r="AB279" s="20"/>
      <c r="AC279" s="20" t="s">
        <v>99</v>
      </c>
      <c r="AD279" s="20" t="s">
        <v>69</v>
      </c>
      <c r="AE279" s="20"/>
      <c r="AF279" s="20"/>
    </row>
    <row r="280" ht="24" spans="1:32">
      <c r="A280" s="176"/>
      <c r="B280" s="20">
        <v>18</v>
      </c>
      <c r="C280" s="20" t="s">
        <v>1154</v>
      </c>
      <c r="D280" s="425">
        <v>22351177</v>
      </c>
      <c r="E280" s="20" t="s">
        <v>1124</v>
      </c>
      <c r="F280" s="20" t="s">
        <v>674</v>
      </c>
      <c r="G280" s="20">
        <v>175.51</v>
      </c>
      <c r="H280" s="25"/>
      <c r="I280" s="25"/>
      <c r="J280" s="211"/>
      <c r="K280" s="211"/>
      <c r="L280" s="211"/>
      <c r="M280" s="25"/>
      <c r="N280" s="211"/>
      <c r="O280" s="211"/>
      <c r="P280" s="211"/>
      <c r="Q280" s="211"/>
      <c r="R280" s="20">
        <v>18.75</v>
      </c>
      <c r="S280" s="20"/>
      <c r="T280" s="20">
        <v>10</v>
      </c>
      <c r="U280" s="20"/>
      <c r="V280" s="20">
        <v>30</v>
      </c>
      <c r="W280" s="25"/>
      <c r="X280" s="20" t="s">
        <v>40</v>
      </c>
      <c r="Y280" s="415">
        <v>175.51</v>
      </c>
      <c r="Z280" s="25">
        <v>58.75</v>
      </c>
      <c r="AA280" s="25">
        <v>234.26</v>
      </c>
      <c r="AB280" s="25"/>
      <c r="AC280" s="25"/>
      <c r="AD280" s="20" t="s">
        <v>69</v>
      </c>
      <c r="AE280" s="20"/>
      <c r="AF280" s="20"/>
    </row>
    <row r="281" ht="24" spans="1:32">
      <c r="A281" s="176"/>
      <c r="B281" s="20">
        <v>19</v>
      </c>
      <c r="C281" s="5" t="s">
        <v>1155</v>
      </c>
      <c r="D281" s="11">
        <v>22351138</v>
      </c>
      <c r="E281" s="20" t="s">
        <v>1124</v>
      </c>
      <c r="F281" s="5" t="s">
        <v>629</v>
      </c>
      <c r="G281" s="11">
        <v>174.47</v>
      </c>
      <c r="H281" s="11"/>
      <c r="I281" s="11"/>
      <c r="J281" s="11"/>
      <c r="K281" s="11"/>
      <c r="L281" s="11"/>
      <c r="M281" s="11"/>
      <c r="N281" s="11"/>
      <c r="O281" s="5"/>
      <c r="P281" s="11"/>
      <c r="Q281" s="11"/>
      <c r="R281" s="11">
        <v>26.25</v>
      </c>
      <c r="S281" s="11"/>
      <c r="T281" s="11">
        <v>10</v>
      </c>
      <c r="U281" s="11"/>
      <c r="V281" s="11">
        <v>20.36</v>
      </c>
      <c r="W281" s="11">
        <v>3</v>
      </c>
      <c r="X281" s="20" t="s">
        <v>40</v>
      </c>
      <c r="Y281" s="453">
        <v>174.47</v>
      </c>
      <c r="Z281" s="20">
        <f>R281+S281+T281+U281+V281+W281</f>
        <v>59.61</v>
      </c>
      <c r="AA281" s="11">
        <f>Y281+Z281</f>
        <v>234.08</v>
      </c>
      <c r="AB281" s="20"/>
      <c r="AC281" s="20"/>
      <c r="AD281" s="20" t="s">
        <v>69</v>
      </c>
      <c r="AE281" s="20"/>
      <c r="AF281" s="20"/>
    </row>
    <row r="282" ht="26" spans="1:32">
      <c r="A282" s="176"/>
      <c r="B282" s="20">
        <v>20</v>
      </c>
      <c r="C282" s="25" t="s">
        <v>1156</v>
      </c>
      <c r="D282" s="25">
        <v>22351260</v>
      </c>
      <c r="E282" s="20" t="s">
        <v>1124</v>
      </c>
      <c r="F282" s="25" t="s">
        <v>1157</v>
      </c>
      <c r="G282" s="25">
        <v>175.67</v>
      </c>
      <c r="H282" s="25"/>
      <c r="I282" s="25"/>
      <c r="J282" s="25"/>
      <c r="K282" s="211"/>
      <c r="L282" s="211"/>
      <c r="M282" s="25"/>
      <c r="N282" s="211"/>
      <c r="O282" s="211"/>
      <c r="P282" s="211"/>
      <c r="Q282" s="211"/>
      <c r="R282" s="25">
        <v>30</v>
      </c>
      <c r="S282" s="211"/>
      <c r="T282" s="25">
        <v>10</v>
      </c>
      <c r="U282" s="211"/>
      <c r="V282" s="25">
        <v>18</v>
      </c>
      <c r="W282" s="25"/>
      <c r="X282" s="20" t="s">
        <v>40</v>
      </c>
      <c r="Y282" s="415">
        <f t="shared" ref="Y282:Y285" si="28">G282</f>
        <v>175.67</v>
      </c>
      <c r="Z282" s="20">
        <f t="shared" ref="Z282:Z292" si="29">R282+S282+T282+U282+V282+W282</f>
        <v>58</v>
      </c>
      <c r="AA282" s="20">
        <f t="shared" ref="AA282:AA292" si="30">Y282+Z282</f>
        <v>233.67</v>
      </c>
      <c r="AB282" s="25"/>
      <c r="AC282" s="25"/>
      <c r="AD282" s="20" t="s">
        <v>69</v>
      </c>
      <c r="AE282" s="20"/>
      <c r="AF282" s="20"/>
    </row>
    <row r="283" ht="24" spans="1:32">
      <c r="A283" s="176"/>
      <c r="B283" s="20">
        <v>21</v>
      </c>
      <c r="C283" s="20" t="s">
        <v>1158</v>
      </c>
      <c r="D283" s="20">
        <v>22351236</v>
      </c>
      <c r="E283" s="20" t="s">
        <v>1124</v>
      </c>
      <c r="F283" s="20" t="s">
        <v>674</v>
      </c>
      <c r="G283" s="20">
        <v>169.93</v>
      </c>
      <c r="H283" s="20"/>
      <c r="I283" s="20"/>
      <c r="J283" s="215"/>
      <c r="K283" s="215"/>
      <c r="L283" s="20"/>
      <c r="M283" s="20"/>
      <c r="N283" s="20"/>
      <c r="O283" s="20"/>
      <c r="P283" s="20"/>
      <c r="Q283" s="20"/>
      <c r="R283" s="20">
        <v>18.75</v>
      </c>
      <c r="S283" s="20"/>
      <c r="T283" s="20">
        <v>10</v>
      </c>
      <c r="U283" s="20"/>
      <c r="V283" s="20">
        <v>30</v>
      </c>
      <c r="W283" s="215"/>
      <c r="X283" s="20" t="s">
        <v>40</v>
      </c>
      <c r="Y283" s="386">
        <f t="shared" si="28"/>
        <v>169.93</v>
      </c>
      <c r="Z283" s="20">
        <f t="shared" si="29"/>
        <v>58.75</v>
      </c>
      <c r="AA283" s="20">
        <f t="shared" si="30"/>
        <v>228.68</v>
      </c>
      <c r="AB283" s="20"/>
      <c r="AC283" s="20"/>
      <c r="AD283" s="20" t="s">
        <v>69</v>
      </c>
      <c r="AE283" s="20"/>
      <c r="AF283" s="20"/>
    </row>
    <row r="284" ht="24" spans="1:32">
      <c r="A284" s="176"/>
      <c r="B284" s="20">
        <v>22</v>
      </c>
      <c r="C284" s="20" t="s">
        <v>1159</v>
      </c>
      <c r="D284" s="20">
        <v>22351043</v>
      </c>
      <c r="E284" s="20" t="s">
        <v>1124</v>
      </c>
      <c r="F284" s="20" t="s">
        <v>629</v>
      </c>
      <c r="G284" s="20">
        <v>178.933333</v>
      </c>
      <c r="H284" s="20" t="s">
        <v>54</v>
      </c>
      <c r="I284" s="20"/>
      <c r="J284" s="215" t="s">
        <v>1126</v>
      </c>
      <c r="K284" s="215"/>
      <c r="L284" s="20"/>
      <c r="M284" s="20"/>
      <c r="N284" s="20"/>
      <c r="O284" s="20"/>
      <c r="P284" s="20"/>
      <c r="Q284" s="20"/>
      <c r="R284" s="20">
        <v>19.5</v>
      </c>
      <c r="S284" s="20"/>
      <c r="T284" s="20">
        <v>20</v>
      </c>
      <c r="U284" s="20"/>
      <c r="V284" s="20">
        <v>0</v>
      </c>
      <c r="W284" s="215"/>
      <c r="X284" s="20" t="s">
        <v>40</v>
      </c>
      <c r="Y284" s="386">
        <v>188.93</v>
      </c>
      <c r="Z284" s="20">
        <f t="shared" si="29"/>
        <v>39.5</v>
      </c>
      <c r="AA284" s="20">
        <f t="shared" si="30"/>
        <v>228.43</v>
      </c>
      <c r="AB284" s="20" t="s">
        <v>99</v>
      </c>
      <c r="AC284" s="20"/>
      <c r="AD284" s="20" t="s">
        <v>69</v>
      </c>
      <c r="AE284" s="20"/>
      <c r="AF284" s="20"/>
    </row>
    <row r="285" ht="24" spans="1:32">
      <c r="A285" s="176"/>
      <c r="B285" s="20">
        <v>23</v>
      </c>
      <c r="C285" s="20" t="s">
        <v>1160</v>
      </c>
      <c r="D285" s="20">
        <v>22351193</v>
      </c>
      <c r="E285" s="20" t="s">
        <v>1124</v>
      </c>
      <c r="F285" s="20" t="s">
        <v>674</v>
      </c>
      <c r="G285" s="20">
        <v>178.53</v>
      </c>
      <c r="H285" s="20" t="s">
        <v>54</v>
      </c>
      <c r="I285" s="20"/>
      <c r="J285" s="20"/>
      <c r="K285" s="215"/>
      <c r="L285" s="20"/>
      <c r="M285" s="20"/>
      <c r="N285" s="20"/>
      <c r="O285" s="20"/>
      <c r="P285" s="20"/>
      <c r="Q285" s="20"/>
      <c r="R285" s="20">
        <v>15</v>
      </c>
      <c r="S285" s="30"/>
      <c r="T285" s="20">
        <v>20</v>
      </c>
      <c r="U285" s="20"/>
      <c r="V285" s="20">
        <v>8.04</v>
      </c>
      <c r="W285" s="215"/>
      <c r="X285" s="20" t="s">
        <v>40</v>
      </c>
      <c r="Y285" s="451">
        <f t="shared" si="28"/>
        <v>178.53</v>
      </c>
      <c r="Z285" s="20">
        <f t="shared" si="29"/>
        <v>43.04</v>
      </c>
      <c r="AA285" s="11">
        <f t="shared" si="30"/>
        <v>221.57</v>
      </c>
      <c r="AB285" s="426" t="s">
        <v>99</v>
      </c>
      <c r="AC285" s="20"/>
      <c r="AD285" s="20" t="s">
        <v>69</v>
      </c>
      <c r="AE285" s="20"/>
      <c r="AF285" s="20"/>
    </row>
    <row r="286" ht="24" spans="1:32">
      <c r="A286" s="176"/>
      <c r="B286" s="20">
        <v>24</v>
      </c>
      <c r="C286" s="20" t="s">
        <v>1161</v>
      </c>
      <c r="D286" s="20">
        <v>22351276</v>
      </c>
      <c r="E286" s="20" t="s">
        <v>1124</v>
      </c>
      <c r="F286" s="20" t="s">
        <v>629</v>
      </c>
      <c r="G286" s="20">
        <v>175.87</v>
      </c>
      <c r="H286" s="20" t="s">
        <v>54</v>
      </c>
      <c r="I286" s="20"/>
      <c r="J286" s="215"/>
      <c r="K286" s="215"/>
      <c r="L286" s="20"/>
      <c r="M286" s="20"/>
      <c r="N286" s="20"/>
      <c r="O286" s="20"/>
      <c r="P286" s="20"/>
      <c r="Q286" s="20"/>
      <c r="R286" s="20">
        <v>15.75</v>
      </c>
      <c r="S286" s="20"/>
      <c r="T286" s="20">
        <v>20</v>
      </c>
      <c r="U286" s="20"/>
      <c r="V286" s="20">
        <v>7.5</v>
      </c>
      <c r="W286" s="215"/>
      <c r="X286" s="20" t="s">
        <v>40</v>
      </c>
      <c r="Y286" s="386">
        <v>175.87</v>
      </c>
      <c r="Z286" s="20">
        <f t="shared" si="29"/>
        <v>43.25</v>
      </c>
      <c r="AA286" s="20">
        <f t="shared" si="30"/>
        <v>219.12</v>
      </c>
      <c r="AB286" s="20"/>
      <c r="AC286" s="20"/>
      <c r="AD286" s="20" t="s">
        <v>69</v>
      </c>
      <c r="AE286" s="20"/>
      <c r="AF286" s="20"/>
    </row>
    <row r="287" ht="24" spans="1:32">
      <c r="A287" s="176"/>
      <c r="B287" s="20">
        <v>25</v>
      </c>
      <c r="C287" s="20" t="s">
        <v>1162</v>
      </c>
      <c r="D287" s="20">
        <v>22351299</v>
      </c>
      <c r="E287" s="20" t="s">
        <v>1124</v>
      </c>
      <c r="F287" s="20" t="s">
        <v>631</v>
      </c>
      <c r="G287" s="20">
        <v>179.33</v>
      </c>
      <c r="H287" s="20"/>
      <c r="I287" s="20"/>
      <c r="J287" s="215"/>
      <c r="K287" s="215"/>
      <c r="L287" s="20"/>
      <c r="M287" s="20"/>
      <c r="N287" s="20"/>
      <c r="O287" s="20"/>
      <c r="P287" s="20"/>
      <c r="Q287" s="20"/>
      <c r="R287" s="20">
        <v>10</v>
      </c>
      <c r="S287" s="20">
        <v>4</v>
      </c>
      <c r="T287" s="20">
        <v>10</v>
      </c>
      <c r="U287" s="20"/>
      <c r="V287" s="20">
        <v>12</v>
      </c>
      <c r="W287" s="215"/>
      <c r="X287" s="20" t="s">
        <v>40</v>
      </c>
      <c r="Y287" s="386">
        <v>179.33</v>
      </c>
      <c r="Z287" s="20">
        <f t="shared" si="29"/>
        <v>36</v>
      </c>
      <c r="AA287" s="20">
        <f t="shared" si="30"/>
        <v>215.33</v>
      </c>
      <c r="AB287" s="20" t="s">
        <v>99</v>
      </c>
      <c r="AC287" s="20"/>
      <c r="AD287" s="20" t="s">
        <v>69</v>
      </c>
      <c r="AE287" s="20"/>
      <c r="AF287" s="20"/>
    </row>
    <row r="288" ht="24" spans="1:32">
      <c r="A288" s="176"/>
      <c r="B288" s="20">
        <v>26</v>
      </c>
      <c r="C288" s="20" t="s">
        <v>1163</v>
      </c>
      <c r="D288" s="20">
        <v>22351055</v>
      </c>
      <c r="E288" s="20" t="s">
        <v>1124</v>
      </c>
      <c r="F288" s="20" t="s">
        <v>674</v>
      </c>
      <c r="G288" s="20">
        <v>174.87</v>
      </c>
      <c r="H288" s="20"/>
      <c r="I288" s="20"/>
      <c r="J288" s="215"/>
      <c r="K288" s="215"/>
      <c r="L288" s="20"/>
      <c r="M288" s="20"/>
      <c r="N288" s="20"/>
      <c r="O288" s="20"/>
      <c r="P288" s="20"/>
      <c r="Q288" s="20"/>
      <c r="R288" s="20">
        <v>30</v>
      </c>
      <c r="S288" s="20"/>
      <c r="T288" s="20">
        <v>10</v>
      </c>
      <c r="U288" s="20"/>
      <c r="V288" s="20">
        <v>0</v>
      </c>
      <c r="W288" s="215"/>
      <c r="X288" s="20" t="s">
        <v>40</v>
      </c>
      <c r="Y288" s="386">
        <v>174.87</v>
      </c>
      <c r="Z288" s="20">
        <f t="shared" si="29"/>
        <v>40</v>
      </c>
      <c r="AA288" s="20">
        <f t="shared" si="30"/>
        <v>214.87</v>
      </c>
      <c r="AB288" s="20"/>
      <c r="AC288" s="20"/>
      <c r="AD288" s="20" t="s">
        <v>69</v>
      </c>
      <c r="AE288" s="20"/>
      <c r="AF288" s="20"/>
    </row>
    <row r="289" ht="24" spans="1:32">
      <c r="A289" s="176"/>
      <c r="B289" s="20">
        <v>27</v>
      </c>
      <c r="C289" s="20" t="s">
        <v>1164</v>
      </c>
      <c r="D289" s="20">
        <v>22351083</v>
      </c>
      <c r="E289" s="20" t="s">
        <v>1124</v>
      </c>
      <c r="F289" s="20" t="s">
        <v>674</v>
      </c>
      <c r="G289" s="20">
        <v>177.07</v>
      </c>
      <c r="H289" s="20"/>
      <c r="I289" s="20"/>
      <c r="J289" s="215"/>
      <c r="K289" s="215"/>
      <c r="L289" s="20"/>
      <c r="M289" s="20"/>
      <c r="N289" s="20"/>
      <c r="O289" s="20"/>
      <c r="P289" s="20"/>
      <c r="Q289" s="20"/>
      <c r="R289" s="20">
        <v>15</v>
      </c>
      <c r="S289" s="20"/>
      <c r="T289" s="20">
        <v>20</v>
      </c>
      <c r="U289" s="20"/>
      <c r="V289" s="20">
        <v>0</v>
      </c>
      <c r="W289" s="215"/>
      <c r="X289" s="20" t="s">
        <v>40</v>
      </c>
      <c r="Y289" s="386">
        <v>177.07</v>
      </c>
      <c r="Z289" s="20">
        <f t="shared" si="29"/>
        <v>35</v>
      </c>
      <c r="AA289" s="20">
        <f t="shared" si="30"/>
        <v>212.07</v>
      </c>
      <c r="AB289" s="20"/>
      <c r="AC289" s="20"/>
      <c r="AD289" s="20" t="s">
        <v>69</v>
      </c>
      <c r="AE289" s="20"/>
      <c r="AF289" s="20"/>
    </row>
    <row r="290" ht="24" spans="1:32">
      <c r="A290" s="176"/>
      <c r="B290" s="20">
        <v>28</v>
      </c>
      <c r="C290" s="20" t="s">
        <v>1165</v>
      </c>
      <c r="D290" s="20">
        <v>22351027</v>
      </c>
      <c r="E290" s="20" t="s">
        <v>1124</v>
      </c>
      <c r="F290" s="20" t="s">
        <v>674</v>
      </c>
      <c r="G290" s="20">
        <v>175</v>
      </c>
      <c r="H290" s="20"/>
      <c r="I290" s="20"/>
      <c r="J290" s="215"/>
      <c r="K290" s="215"/>
      <c r="L290" s="20"/>
      <c r="M290" s="20"/>
      <c r="N290" s="20"/>
      <c r="O290" s="20"/>
      <c r="P290" s="20"/>
      <c r="Q290" s="20"/>
      <c r="R290" s="20">
        <v>0</v>
      </c>
      <c r="S290" s="20"/>
      <c r="T290" s="20">
        <v>10</v>
      </c>
      <c r="U290" s="20"/>
      <c r="V290" s="20">
        <v>0</v>
      </c>
      <c r="W290" s="215"/>
      <c r="X290" s="20" t="s">
        <v>40</v>
      </c>
      <c r="Y290" s="386">
        <v>175</v>
      </c>
      <c r="Z290" s="20">
        <f t="shared" si="29"/>
        <v>10</v>
      </c>
      <c r="AA290" s="11">
        <f t="shared" si="30"/>
        <v>185</v>
      </c>
      <c r="AB290" s="20"/>
      <c r="AC290" s="20"/>
      <c r="AD290" s="20" t="s">
        <v>69</v>
      </c>
      <c r="AE290" s="20"/>
      <c r="AF290" s="20"/>
    </row>
    <row r="291" ht="24" spans="1:32">
      <c r="A291" s="176"/>
      <c r="B291" s="20">
        <v>29</v>
      </c>
      <c r="C291" s="20" t="s">
        <v>1166</v>
      </c>
      <c r="D291" s="20">
        <v>22351319</v>
      </c>
      <c r="E291" s="20" t="s">
        <v>1124</v>
      </c>
      <c r="F291" s="20" t="s">
        <v>674</v>
      </c>
      <c r="G291" s="20">
        <v>173.87</v>
      </c>
      <c r="H291" s="20"/>
      <c r="I291" s="20"/>
      <c r="J291" s="215"/>
      <c r="K291" s="215"/>
      <c r="L291" s="20"/>
      <c r="M291" s="20"/>
      <c r="N291" s="20"/>
      <c r="O291" s="20"/>
      <c r="P291" s="20"/>
      <c r="Q291" s="20"/>
      <c r="R291" s="20">
        <v>0</v>
      </c>
      <c r="S291" s="20"/>
      <c r="T291" s="20">
        <v>10</v>
      </c>
      <c r="U291" s="20"/>
      <c r="V291" s="20">
        <v>0</v>
      </c>
      <c r="W291" s="215"/>
      <c r="X291" s="20" t="s">
        <v>40</v>
      </c>
      <c r="Y291" s="386">
        <f t="shared" ref="Y291:Y294" si="31">G291</f>
        <v>173.87</v>
      </c>
      <c r="Z291" s="20">
        <f t="shared" si="29"/>
        <v>10</v>
      </c>
      <c r="AA291" s="20">
        <f t="shared" si="30"/>
        <v>183.87</v>
      </c>
      <c r="AB291" s="20"/>
      <c r="AC291" s="20"/>
      <c r="AD291" s="20" t="s">
        <v>69</v>
      </c>
      <c r="AE291" s="20"/>
      <c r="AF291" s="20"/>
    </row>
    <row r="292" ht="24" spans="1:32">
      <c r="A292" s="176"/>
      <c r="B292" s="20">
        <v>30</v>
      </c>
      <c r="C292" s="20" t="s">
        <v>1167</v>
      </c>
      <c r="D292" s="20">
        <v>22351085</v>
      </c>
      <c r="E292" s="20" t="s">
        <v>1124</v>
      </c>
      <c r="F292" s="20" t="s">
        <v>674</v>
      </c>
      <c r="G292" s="20">
        <v>173.6667</v>
      </c>
      <c r="H292" s="20"/>
      <c r="I292" s="20"/>
      <c r="J292" s="215"/>
      <c r="K292" s="215"/>
      <c r="L292" s="20"/>
      <c r="M292" s="20"/>
      <c r="N292" s="20"/>
      <c r="O292" s="20"/>
      <c r="P292" s="20"/>
      <c r="Q292" s="20"/>
      <c r="R292" s="20">
        <v>0</v>
      </c>
      <c r="S292" s="20"/>
      <c r="T292" s="20">
        <v>10</v>
      </c>
      <c r="U292" s="20"/>
      <c r="V292" s="20">
        <v>0</v>
      </c>
      <c r="W292" s="215"/>
      <c r="X292" s="20" t="s">
        <v>40</v>
      </c>
      <c r="Y292" s="386">
        <f t="shared" si="31"/>
        <v>173.6667</v>
      </c>
      <c r="Z292" s="20">
        <f t="shared" si="29"/>
        <v>10</v>
      </c>
      <c r="AA292" s="20">
        <f t="shared" si="30"/>
        <v>183.6667</v>
      </c>
      <c r="AB292" s="20"/>
      <c r="AC292" s="20"/>
      <c r="AD292" s="20" t="s">
        <v>69</v>
      </c>
      <c r="AE292" s="20"/>
      <c r="AF292" s="20"/>
    </row>
    <row r="293" ht="24" spans="1:32">
      <c r="A293" s="176"/>
      <c r="B293" s="20">
        <v>31</v>
      </c>
      <c r="C293" s="4" t="s">
        <v>1168</v>
      </c>
      <c r="D293" s="425">
        <v>22351335</v>
      </c>
      <c r="E293" s="20" t="s">
        <v>1124</v>
      </c>
      <c r="F293" s="20" t="s">
        <v>674</v>
      </c>
      <c r="G293" s="20">
        <v>161.13</v>
      </c>
      <c r="H293" s="20" t="s">
        <v>1169</v>
      </c>
      <c r="I293" s="20"/>
      <c r="J293" s="215"/>
      <c r="K293" s="215"/>
      <c r="L293" s="20"/>
      <c r="M293" s="30"/>
      <c r="N293" s="20"/>
      <c r="O293" s="20"/>
      <c r="P293" s="20"/>
      <c r="Q293" s="20"/>
      <c r="R293" s="20">
        <v>11.25</v>
      </c>
      <c r="S293" s="20"/>
      <c r="T293" s="20">
        <v>10</v>
      </c>
      <c r="U293" s="20"/>
      <c r="V293" s="20">
        <v>0</v>
      </c>
      <c r="W293" s="215"/>
      <c r="X293" s="20" t="s">
        <v>40</v>
      </c>
      <c r="Y293" s="386">
        <f>G293+2</f>
        <v>163.13</v>
      </c>
      <c r="Z293" s="20">
        <v>21.25</v>
      </c>
      <c r="AA293" s="20">
        <v>182.38</v>
      </c>
      <c r="AB293" s="20"/>
      <c r="AC293" s="20"/>
      <c r="AD293" s="20" t="s">
        <v>69</v>
      </c>
      <c r="AE293" s="20"/>
      <c r="AF293" s="20"/>
    </row>
    <row r="294" ht="24" spans="1:32">
      <c r="A294" s="177"/>
      <c r="B294" s="25">
        <v>32</v>
      </c>
      <c r="C294" s="276" t="s">
        <v>1170</v>
      </c>
      <c r="D294" s="20">
        <v>22351164</v>
      </c>
      <c r="E294" s="20" t="s">
        <v>1124</v>
      </c>
      <c r="F294" s="276" t="s">
        <v>629</v>
      </c>
      <c r="G294" s="276">
        <v>167.07</v>
      </c>
      <c r="H294" s="20"/>
      <c r="I294" s="20"/>
      <c r="J294" s="215"/>
      <c r="K294" s="215"/>
      <c r="L294" s="20"/>
      <c r="M294" s="20"/>
      <c r="N294" s="20"/>
      <c r="O294" s="20"/>
      <c r="P294" s="20"/>
      <c r="Q294" s="20"/>
      <c r="R294" s="20">
        <v>0</v>
      </c>
      <c r="S294" s="20"/>
      <c r="T294" s="20">
        <v>10</v>
      </c>
      <c r="U294" s="20"/>
      <c r="V294" s="20">
        <v>0</v>
      </c>
      <c r="W294" s="215"/>
      <c r="X294" s="20" t="s">
        <v>40</v>
      </c>
      <c r="Y294" s="386">
        <f t="shared" si="31"/>
        <v>167.07</v>
      </c>
      <c r="Z294" s="20">
        <f>R294+S294+T294+U294+V294+W294</f>
        <v>10</v>
      </c>
      <c r="AA294" s="20">
        <f>Y294+Z294</f>
        <v>177.07</v>
      </c>
      <c r="AB294" s="20"/>
      <c r="AC294" s="20"/>
      <c r="AD294" s="20" t="s">
        <v>69</v>
      </c>
      <c r="AE294" s="20"/>
      <c r="AF294" s="20"/>
    </row>
    <row r="295" ht="120" spans="1:32">
      <c r="A295" s="274" t="s">
        <v>1171</v>
      </c>
      <c r="B295" s="427">
        <v>29</v>
      </c>
      <c r="C295" s="427" t="s">
        <v>1172</v>
      </c>
      <c r="D295" s="427">
        <v>22351266</v>
      </c>
      <c r="E295" s="427" t="s">
        <v>1171</v>
      </c>
      <c r="F295" s="427" t="s">
        <v>674</v>
      </c>
      <c r="G295" s="427">
        <v>183.6</v>
      </c>
      <c r="H295" s="427" t="s">
        <v>1173</v>
      </c>
      <c r="I295" s="427"/>
      <c r="J295" s="437" t="s">
        <v>1174</v>
      </c>
      <c r="K295" s="437"/>
      <c r="L295" s="427"/>
      <c r="M295" s="427"/>
      <c r="N295" s="251"/>
      <c r="O295" s="20"/>
      <c r="P295" s="20"/>
      <c r="Q295" s="20"/>
      <c r="R295" s="20" t="s">
        <v>1175</v>
      </c>
      <c r="S295" s="20"/>
      <c r="T295" s="20" t="s">
        <v>1176</v>
      </c>
      <c r="U295" s="20"/>
      <c r="V295" s="20" t="s">
        <v>1177</v>
      </c>
      <c r="W295" s="215"/>
      <c r="X295" s="306" t="s">
        <v>40</v>
      </c>
      <c r="Y295" s="420">
        <v>192.6</v>
      </c>
      <c r="Z295" s="420">
        <v>80</v>
      </c>
      <c r="AA295" s="20">
        <v>272.6</v>
      </c>
      <c r="AB295" s="20" t="s">
        <v>1178</v>
      </c>
      <c r="AC295" s="20" t="s">
        <v>1178</v>
      </c>
      <c r="AD295" s="20" t="s">
        <v>40</v>
      </c>
      <c r="AE295" s="20" t="s">
        <v>99</v>
      </c>
      <c r="AF295" s="20" t="s">
        <v>99</v>
      </c>
    </row>
    <row r="296" ht="72" spans="1:32">
      <c r="A296" s="176"/>
      <c r="B296" s="20" t="s">
        <v>944</v>
      </c>
      <c r="C296" s="20" t="s">
        <v>1179</v>
      </c>
      <c r="D296" s="390" t="s">
        <v>1180</v>
      </c>
      <c r="E296" s="20" t="s">
        <v>1171</v>
      </c>
      <c r="F296" s="20" t="s">
        <v>629</v>
      </c>
      <c r="G296" s="20">
        <v>185.533</v>
      </c>
      <c r="H296" s="20"/>
      <c r="I296" s="20"/>
      <c r="J296" s="215"/>
      <c r="K296" s="215"/>
      <c r="L296" s="20"/>
      <c r="M296" s="20"/>
      <c r="N296" s="400"/>
      <c r="O296" s="20"/>
      <c r="P296" s="20"/>
      <c r="Q296" s="20"/>
      <c r="R296" s="20" t="s">
        <v>1181</v>
      </c>
      <c r="S296" s="20"/>
      <c r="T296" s="20" t="s">
        <v>1182</v>
      </c>
      <c r="U296" s="20"/>
      <c r="V296" s="20" t="s">
        <v>1183</v>
      </c>
      <c r="W296" s="215" t="s">
        <v>1184</v>
      </c>
      <c r="X296" s="224" t="s">
        <v>40</v>
      </c>
      <c r="Y296" s="20">
        <v>185.533</v>
      </c>
      <c r="Z296" s="20">
        <v>86</v>
      </c>
      <c r="AA296" s="20">
        <v>271.533</v>
      </c>
      <c r="AB296" s="20" t="s">
        <v>1178</v>
      </c>
      <c r="AC296" s="20" t="s">
        <v>1178</v>
      </c>
      <c r="AD296" s="20" t="s">
        <v>40</v>
      </c>
      <c r="AE296" s="20" t="s">
        <v>99</v>
      </c>
      <c r="AF296" s="20" t="s">
        <v>99</v>
      </c>
    </row>
    <row r="297" ht="192" spans="1:32">
      <c r="A297" s="176"/>
      <c r="B297" s="20">
        <v>27</v>
      </c>
      <c r="C297" s="20" t="s">
        <v>1185</v>
      </c>
      <c r="D297" s="390">
        <v>22351079</v>
      </c>
      <c r="E297" s="20" t="s">
        <v>1171</v>
      </c>
      <c r="F297" s="20" t="s">
        <v>770</v>
      </c>
      <c r="G297" s="20">
        <v>182.08</v>
      </c>
      <c r="H297" s="20"/>
      <c r="I297" s="20"/>
      <c r="J297" s="215"/>
      <c r="K297" s="215"/>
      <c r="L297" s="20"/>
      <c r="M297" s="20"/>
      <c r="N297" s="400"/>
      <c r="O297" s="20"/>
      <c r="P297" s="20"/>
      <c r="Q297" s="20"/>
      <c r="R297" s="20" t="s">
        <v>1186</v>
      </c>
      <c r="S297" s="20"/>
      <c r="T297" s="20" t="s">
        <v>1187</v>
      </c>
      <c r="U297" s="20"/>
      <c r="V297" s="20" t="s">
        <v>1188</v>
      </c>
      <c r="W297" s="215" t="s">
        <v>1189</v>
      </c>
      <c r="X297" s="307" t="s">
        <v>40</v>
      </c>
      <c r="Y297" s="20">
        <v>182.08</v>
      </c>
      <c r="Z297" s="20">
        <v>86</v>
      </c>
      <c r="AA297" s="20">
        <v>268.08</v>
      </c>
      <c r="AB297" s="20" t="s">
        <v>1178</v>
      </c>
      <c r="AC297" s="20" t="s">
        <v>1178</v>
      </c>
      <c r="AD297" s="20" t="s">
        <v>40</v>
      </c>
      <c r="AE297" s="20" t="s">
        <v>99</v>
      </c>
      <c r="AF297" s="20" t="s">
        <v>99</v>
      </c>
    </row>
    <row r="298" ht="180" spans="1:32">
      <c r="A298" s="176"/>
      <c r="B298" s="229">
        <v>9</v>
      </c>
      <c r="C298" s="229" t="s">
        <v>1190</v>
      </c>
      <c r="D298" s="428" t="s">
        <v>1191</v>
      </c>
      <c r="E298" s="229" t="s">
        <v>1171</v>
      </c>
      <c r="F298" s="229" t="s">
        <v>770</v>
      </c>
      <c r="G298" s="229">
        <v>185.87</v>
      </c>
      <c r="H298" s="229"/>
      <c r="I298" s="229"/>
      <c r="J298" s="304"/>
      <c r="K298" s="304"/>
      <c r="L298" s="229"/>
      <c r="M298" s="229"/>
      <c r="N298" s="229"/>
      <c r="O298" s="20"/>
      <c r="P298" s="20"/>
      <c r="Q298" s="20"/>
      <c r="R298" s="20" t="s">
        <v>1192</v>
      </c>
      <c r="S298" s="20"/>
      <c r="T298" s="20" t="s">
        <v>1193</v>
      </c>
      <c r="U298" s="20"/>
      <c r="V298" s="20" t="s">
        <v>1194</v>
      </c>
      <c r="W298" s="215" t="s">
        <v>1195</v>
      </c>
      <c r="X298" s="306" t="s">
        <v>40</v>
      </c>
      <c r="Y298" s="420">
        <v>185.87</v>
      </c>
      <c r="Z298" s="420">
        <v>82</v>
      </c>
      <c r="AA298" s="20">
        <v>267.87</v>
      </c>
      <c r="AB298" s="20" t="s">
        <v>1178</v>
      </c>
      <c r="AC298" s="20" t="s">
        <v>1178</v>
      </c>
      <c r="AD298" s="20" t="s">
        <v>40</v>
      </c>
      <c r="AE298" s="20" t="s">
        <v>99</v>
      </c>
      <c r="AF298" s="20" t="s">
        <v>99</v>
      </c>
    </row>
    <row r="299" ht="192" spans="1:32">
      <c r="A299" s="176"/>
      <c r="B299" s="20">
        <v>18</v>
      </c>
      <c r="C299" s="20" t="s">
        <v>1196</v>
      </c>
      <c r="D299" s="390">
        <v>22351282</v>
      </c>
      <c r="E299" s="20" t="s">
        <v>1197</v>
      </c>
      <c r="F299" s="20" t="s">
        <v>770</v>
      </c>
      <c r="G299" s="20">
        <v>183.134</v>
      </c>
      <c r="H299" s="20"/>
      <c r="I299" s="20"/>
      <c r="J299" s="215"/>
      <c r="K299" s="215"/>
      <c r="L299" s="20"/>
      <c r="M299" s="20"/>
      <c r="N299" s="400"/>
      <c r="O299" s="20"/>
      <c r="P299" s="20"/>
      <c r="Q299" s="20"/>
      <c r="R299" s="20" t="s">
        <v>1198</v>
      </c>
      <c r="S299" s="20"/>
      <c r="T299" s="20" t="s">
        <v>1199</v>
      </c>
      <c r="U299" s="20"/>
      <c r="V299" s="20" t="s">
        <v>1200</v>
      </c>
      <c r="W299" s="215" t="s">
        <v>1201</v>
      </c>
      <c r="X299" s="224" t="s">
        <v>40</v>
      </c>
      <c r="Y299" s="20">
        <v>183.134</v>
      </c>
      <c r="Z299" s="20">
        <v>84</v>
      </c>
      <c r="AA299" s="20">
        <v>267.134</v>
      </c>
      <c r="AB299" s="20" t="s">
        <v>1178</v>
      </c>
      <c r="AC299" s="20" t="s">
        <v>1178</v>
      </c>
      <c r="AD299" s="20" t="s">
        <v>40</v>
      </c>
      <c r="AE299" s="20" t="s">
        <v>99</v>
      </c>
      <c r="AF299" s="20" t="s">
        <v>99</v>
      </c>
    </row>
    <row r="300" ht="130" spans="1:32">
      <c r="A300" s="176"/>
      <c r="B300" s="25">
        <v>19</v>
      </c>
      <c r="C300" s="25" t="s">
        <v>1202</v>
      </c>
      <c r="D300" s="25">
        <v>22351287</v>
      </c>
      <c r="E300" s="25" t="s">
        <v>1171</v>
      </c>
      <c r="F300" s="25" t="s">
        <v>629</v>
      </c>
      <c r="G300" s="25">
        <v>185.267</v>
      </c>
      <c r="H300" s="25"/>
      <c r="I300" s="25"/>
      <c r="J300" s="162"/>
      <c r="K300" s="162"/>
      <c r="L300" s="162"/>
      <c r="M300" s="25"/>
      <c r="N300" s="438"/>
      <c r="O300" s="162"/>
      <c r="P300" s="162"/>
      <c r="Q300" s="162"/>
      <c r="R300" s="387" t="s">
        <v>1203</v>
      </c>
      <c r="S300" s="162"/>
      <c r="T300" s="387" t="s">
        <v>1204</v>
      </c>
      <c r="U300" s="162"/>
      <c r="V300" s="162" t="s">
        <v>1205</v>
      </c>
      <c r="W300" s="25"/>
      <c r="X300" s="224" t="s">
        <v>40</v>
      </c>
      <c r="Y300" s="25">
        <v>185.267</v>
      </c>
      <c r="Z300" s="25">
        <v>80</v>
      </c>
      <c r="AA300" s="25">
        <v>265.267</v>
      </c>
      <c r="AB300" s="20" t="s">
        <v>1178</v>
      </c>
      <c r="AC300" s="20" t="s">
        <v>1178</v>
      </c>
      <c r="AD300" s="20" t="s">
        <v>40</v>
      </c>
      <c r="AE300" s="20" t="s">
        <v>99</v>
      </c>
      <c r="AF300" s="20" t="s">
        <v>99</v>
      </c>
    </row>
    <row r="301" ht="72" spans="1:32">
      <c r="A301" s="176"/>
      <c r="B301" s="20">
        <v>30</v>
      </c>
      <c r="C301" s="20" t="s">
        <v>1206</v>
      </c>
      <c r="D301" s="20">
        <v>22351205</v>
      </c>
      <c r="E301" s="20" t="s">
        <v>1171</v>
      </c>
      <c r="F301" s="20" t="s">
        <v>631</v>
      </c>
      <c r="G301" s="20">
        <v>179.5</v>
      </c>
      <c r="H301" s="20"/>
      <c r="I301" s="20"/>
      <c r="J301" s="215"/>
      <c r="K301" s="215"/>
      <c r="L301" s="20"/>
      <c r="M301" s="20"/>
      <c r="N301" s="400"/>
      <c r="O301" s="20"/>
      <c r="P301" s="20"/>
      <c r="Q301" s="20"/>
      <c r="R301" s="20" t="s">
        <v>1207</v>
      </c>
      <c r="S301" s="20"/>
      <c r="T301" s="20" t="s">
        <v>1208</v>
      </c>
      <c r="U301" s="20"/>
      <c r="V301" s="20" t="s">
        <v>1177</v>
      </c>
      <c r="W301" s="215" t="s">
        <v>1209</v>
      </c>
      <c r="X301" s="224" t="s">
        <v>40</v>
      </c>
      <c r="Y301" s="20">
        <v>179.5</v>
      </c>
      <c r="Z301" s="20">
        <v>85</v>
      </c>
      <c r="AA301" s="20">
        <v>264.5</v>
      </c>
      <c r="AB301" s="20" t="s">
        <v>1178</v>
      </c>
      <c r="AC301" s="20" t="s">
        <v>1178</v>
      </c>
      <c r="AD301" s="20" t="s">
        <v>40</v>
      </c>
      <c r="AE301" s="20" t="s">
        <v>99</v>
      </c>
      <c r="AF301" s="20" t="s">
        <v>99</v>
      </c>
    </row>
    <row r="302" ht="78" spans="1:32">
      <c r="A302" s="176"/>
      <c r="B302" s="429">
        <v>22</v>
      </c>
      <c r="C302" s="429" t="s">
        <v>1210</v>
      </c>
      <c r="D302" s="429">
        <v>22351071</v>
      </c>
      <c r="E302" s="429" t="s">
        <v>1171</v>
      </c>
      <c r="F302" s="429" t="s">
        <v>629</v>
      </c>
      <c r="G302" s="429">
        <v>180.33</v>
      </c>
      <c r="H302" s="429"/>
      <c r="I302" s="429"/>
      <c r="J302" s="439"/>
      <c r="K302" s="439"/>
      <c r="L302" s="439"/>
      <c r="M302" s="429"/>
      <c r="N302" s="440"/>
      <c r="O302" s="162"/>
      <c r="P302" s="162"/>
      <c r="Q302" s="162"/>
      <c r="R302" s="25" t="s">
        <v>1211</v>
      </c>
      <c r="S302" s="162"/>
      <c r="T302" s="387" t="s">
        <v>1212</v>
      </c>
      <c r="U302" s="162"/>
      <c r="V302" s="25" t="s">
        <v>1213</v>
      </c>
      <c r="W302" s="25">
        <v>2</v>
      </c>
      <c r="X302" s="305" t="s">
        <v>40</v>
      </c>
      <c r="Y302" s="283">
        <v>180.33</v>
      </c>
      <c r="Z302" s="283">
        <v>82</v>
      </c>
      <c r="AA302" s="25">
        <v>262.33</v>
      </c>
      <c r="AB302" s="25" t="s">
        <v>1178</v>
      </c>
      <c r="AC302" s="25" t="s">
        <v>1178</v>
      </c>
      <c r="AD302" s="20" t="s">
        <v>40</v>
      </c>
      <c r="AE302" s="20" t="s">
        <v>99</v>
      </c>
      <c r="AF302" s="20" t="s">
        <v>99</v>
      </c>
    </row>
    <row r="303" ht="91" spans="1:32">
      <c r="A303" s="176"/>
      <c r="B303" s="430">
        <v>3</v>
      </c>
      <c r="C303" s="430" t="s">
        <v>1214</v>
      </c>
      <c r="D303" s="431" t="s">
        <v>1215</v>
      </c>
      <c r="E303" s="430" t="s">
        <v>1171</v>
      </c>
      <c r="F303" s="430" t="s">
        <v>629</v>
      </c>
      <c r="G303" s="430">
        <v>181.22</v>
      </c>
      <c r="H303" s="430"/>
      <c r="I303" s="430"/>
      <c r="J303" s="430"/>
      <c r="K303" s="430"/>
      <c r="L303" s="430"/>
      <c r="M303" s="430"/>
      <c r="N303" s="441"/>
      <c r="O303" s="387"/>
      <c r="P303" s="387"/>
      <c r="Q303" s="387"/>
      <c r="R303" s="387" t="s">
        <v>1216</v>
      </c>
      <c r="S303" s="387"/>
      <c r="T303" s="387" t="s">
        <v>1217</v>
      </c>
      <c r="U303" s="387"/>
      <c r="V303" s="387" t="s">
        <v>1218</v>
      </c>
      <c r="W303" s="387"/>
      <c r="X303" s="445" t="s">
        <v>40</v>
      </c>
      <c r="Y303" s="352">
        <v>181.22</v>
      </c>
      <c r="Z303" s="352">
        <v>80</v>
      </c>
      <c r="AA303" s="387">
        <v>261.22</v>
      </c>
      <c r="AB303" s="387" t="s">
        <v>1178</v>
      </c>
      <c r="AC303" s="387" t="s">
        <v>1178</v>
      </c>
      <c r="AD303" s="20" t="s">
        <v>40</v>
      </c>
      <c r="AE303" s="20" t="s">
        <v>99</v>
      </c>
      <c r="AF303" s="20" t="s">
        <v>99</v>
      </c>
    </row>
    <row r="304" ht="120" spans="1:32">
      <c r="A304" s="176"/>
      <c r="B304" s="20">
        <v>8</v>
      </c>
      <c r="C304" s="20" t="s">
        <v>1219</v>
      </c>
      <c r="D304" s="390" t="s">
        <v>1220</v>
      </c>
      <c r="E304" s="20" t="s">
        <v>1171</v>
      </c>
      <c r="F304" s="427" t="s">
        <v>674</v>
      </c>
      <c r="G304" s="20">
        <v>180.67</v>
      </c>
      <c r="H304" s="20"/>
      <c r="I304" s="20"/>
      <c r="J304" s="215"/>
      <c r="K304" s="215"/>
      <c r="L304" s="20"/>
      <c r="M304" s="20"/>
      <c r="N304" s="400"/>
      <c r="O304" s="20"/>
      <c r="P304" s="20"/>
      <c r="Q304" s="20"/>
      <c r="R304" s="20" t="s">
        <v>1221</v>
      </c>
      <c r="S304" s="20">
        <v>0</v>
      </c>
      <c r="T304" s="20" t="s">
        <v>1182</v>
      </c>
      <c r="U304" s="20">
        <v>0</v>
      </c>
      <c r="V304" s="20" t="s">
        <v>1222</v>
      </c>
      <c r="W304" s="20"/>
      <c r="X304" s="224" t="s">
        <v>40</v>
      </c>
      <c r="Y304" s="20">
        <v>180.67</v>
      </c>
      <c r="Z304" s="20">
        <v>80</v>
      </c>
      <c r="AA304" s="20">
        <v>260.67</v>
      </c>
      <c r="AB304" s="20" t="s">
        <v>1178</v>
      </c>
      <c r="AC304" s="20" t="s">
        <v>1178</v>
      </c>
      <c r="AD304" s="20" t="s">
        <v>40</v>
      </c>
      <c r="AE304" s="20" t="s">
        <v>99</v>
      </c>
      <c r="AF304" s="20" t="s">
        <v>99</v>
      </c>
    </row>
    <row r="305" ht="39" spans="1:32">
      <c r="A305" s="176"/>
      <c r="B305" s="429">
        <v>17</v>
      </c>
      <c r="C305" s="429" t="s">
        <v>1223</v>
      </c>
      <c r="D305" s="429">
        <v>22351281</v>
      </c>
      <c r="E305" s="429" t="s">
        <v>1171</v>
      </c>
      <c r="F305" s="429" t="s">
        <v>631</v>
      </c>
      <c r="G305" s="429">
        <v>177.03</v>
      </c>
      <c r="H305" s="429"/>
      <c r="I305" s="429"/>
      <c r="J305" s="439"/>
      <c r="K305" s="439"/>
      <c r="L305" s="439"/>
      <c r="M305" s="429"/>
      <c r="N305" s="440"/>
      <c r="O305" s="162"/>
      <c r="P305" s="162"/>
      <c r="Q305" s="162"/>
      <c r="R305" s="25" t="s">
        <v>1224</v>
      </c>
      <c r="S305" s="162"/>
      <c r="T305" s="25" t="s">
        <v>1225</v>
      </c>
      <c r="U305" s="162"/>
      <c r="V305" s="25" t="s">
        <v>1226</v>
      </c>
      <c r="W305" s="25"/>
      <c r="X305" s="305" t="s">
        <v>40</v>
      </c>
      <c r="Y305" s="283">
        <v>177.03</v>
      </c>
      <c r="Z305" s="283">
        <v>70</v>
      </c>
      <c r="AA305" s="25">
        <v>247.03</v>
      </c>
      <c r="AB305" s="25"/>
      <c r="AC305" s="25" t="s">
        <v>1178</v>
      </c>
      <c r="AD305" s="20" t="s">
        <v>40</v>
      </c>
      <c r="AE305" s="20" t="s">
        <v>99</v>
      </c>
      <c r="AF305" s="20"/>
    </row>
    <row r="306" ht="72" spans="1:32">
      <c r="A306" s="176"/>
      <c r="B306" s="427">
        <v>11</v>
      </c>
      <c r="C306" s="427" t="s">
        <v>1227</v>
      </c>
      <c r="D306" s="432">
        <v>22351155</v>
      </c>
      <c r="E306" s="427" t="s">
        <v>1171</v>
      </c>
      <c r="F306" s="427" t="s">
        <v>674</v>
      </c>
      <c r="G306" s="432" t="s">
        <v>1228</v>
      </c>
      <c r="H306" s="427"/>
      <c r="I306" s="427"/>
      <c r="J306" s="437"/>
      <c r="K306" s="437"/>
      <c r="L306" s="427"/>
      <c r="M306" s="427"/>
      <c r="N306" s="251"/>
      <c r="O306" s="20"/>
      <c r="P306" s="20"/>
      <c r="Q306" s="20"/>
      <c r="R306" s="20" t="s">
        <v>1229</v>
      </c>
      <c r="S306" s="20"/>
      <c r="T306" s="20" t="s">
        <v>1230</v>
      </c>
      <c r="U306" s="20"/>
      <c r="V306" s="20" t="s">
        <v>1231</v>
      </c>
      <c r="W306" s="215"/>
      <c r="X306" s="306" t="s">
        <v>40</v>
      </c>
      <c r="Y306" s="420">
        <v>174.367</v>
      </c>
      <c r="Z306" s="420">
        <v>72.5</v>
      </c>
      <c r="AA306" s="20">
        <v>246.867</v>
      </c>
      <c r="AB306" s="20"/>
      <c r="AC306" s="20" t="s">
        <v>1178</v>
      </c>
      <c r="AD306" s="20" t="s">
        <v>40</v>
      </c>
      <c r="AE306" s="20" t="s">
        <v>99</v>
      </c>
      <c r="AF306" s="20"/>
    </row>
    <row r="307" ht="84" spans="1:32">
      <c r="A307" s="176"/>
      <c r="B307" s="427">
        <v>25</v>
      </c>
      <c r="C307" s="427" t="s">
        <v>1232</v>
      </c>
      <c r="D307" s="432">
        <v>22351250</v>
      </c>
      <c r="E307" s="427" t="s">
        <v>1171</v>
      </c>
      <c r="F307" s="427" t="s">
        <v>674</v>
      </c>
      <c r="G307" s="427">
        <v>177.567</v>
      </c>
      <c r="H307" s="427"/>
      <c r="I307" s="427"/>
      <c r="J307" s="437"/>
      <c r="K307" s="437"/>
      <c r="L307" s="427"/>
      <c r="M307" s="427"/>
      <c r="N307" s="251"/>
      <c r="O307" s="20"/>
      <c r="P307" s="20"/>
      <c r="Q307" s="20"/>
      <c r="R307" s="20" t="s">
        <v>1233</v>
      </c>
      <c r="S307" s="20"/>
      <c r="T307" s="20" t="s">
        <v>1234</v>
      </c>
      <c r="U307" s="20"/>
      <c r="V307" s="20" t="s">
        <v>1235</v>
      </c>
      <c r="W307" s="215"/>
      <c r="X307" s="306" t="s">
        <v>40</v>
      </c>
      <c r="Y307" s="420">
        <v>177.567</v>
      </c>
      <c r="Z307" s="420">
        <v>65</v>
      </c>
      <c r="AA307" s="20">
        <v>242.567</v>
      </c>
      <c r="AB307" s="20"/>
      <c r="AC307" s="20" t="s">
        <v>1178</v>
      </c>
      <c r="AD307" s="20" t="s">
        <v>40</v>
      </c>
      <c r="AE307" s="20" t="s">
        <v>99</v>
      </c>
      <c r="AF307" s="20"/>
    </row>
    <row r="308" ht="91" spans="1:32">
      <c r="A308" s="176"/>
      <c r="B308" s="429">
        <v>26</v>
      </c>
      <c r="C308" s="429" t="s">
        <v>1236</v>
      </c>
      <c r="D308" s="433">
        <v>22351108</v>
      </c>
      <c r="E308" s="429" t="s">
        <v>1171</v>
      </c>
      <c r="F308" s="429" t="s">
        <v>1237</v>
      </c>
      <c r="G308" s="429">
        <v>178.6</v>
      </c>
      <c r="H308" s="429" t="s">
        <v>65</v>
      </c>
      <c r="I308" s="429" t="s">
        <v>65</v>
      </c>
      <c r="J308" s="429" t="s">
        <v>65</v>
      </c>
      <c r="K308" s="429" t="s">
        <v>65</v>
      </c>
      <c r="L308" s="429" t="s">
        <v>65</v>
      </c>
      <c r="M308" s="429" t="s">
        <v>65</v>
      </c>
      <c r="N308" s="442" t="s">
        <v>65</v>
      </c>
      <c r="O308" s="25" t="s">
        <v>65</v>
      </c>
      <c r="P308" s="25" t="s">
        <v>65</v>
      </c>
      <c r="Q308" s="25" t="s">
        <v>65</v>
      </c>
      <c r="R308" s="25" t="s">
        <v>1238</v>
      </c>
      <c r="S308" s="25" t="s">
        <v>65</v>
      </c>
      <c r="T308" s="25" t="s">
        <v>1239</v>
      </c>
      <c r="U308" s="25" t="s">
        <v>65</v>
      </c>
      <c r="V308" s="25" t="s">
        <v>1240</v>
      </c>
      <c r="W308" s="25" t="s">
        <v>1241</v>
      </c>
      <c r="X308" s="305" t="s">
        <v>40</v>
      </c>
      <c r="Y308" s="283">
        <v>178.6</v>
      </c>
      <c r="Z308" s="283">
        <v>59.26</v>
      </c>
      <c r="AA308" s="25">
        <v>237.86</v>
      </c>
      <c r="AB308" s="25" t="s">
        <v>1178</v>
      </c>
      <c r="AC308" s="25"/>
      <c r="AD308" s="20" t="s">
        <v>40</v>
      </c>
      <c r="AE308" s="20" t="s">
        <v>99</v>
      </c>
      <c r="AF308" s="20"/>
    </row>
    <row r="309" ht="168" spans="1:32">
      <c r="A309" s="176"/>
      <c r="B309" s="20">
        <v>12</v>
      </c>
      <c r="C309" s="20" t="s">
        <v>1242</v>
      </c>
      <c r="D309" s="390" t="s">
        <v>1243</v>
      </c>
      <c r="E309" s="20" t="s">
        <v>1171</v>
      </c>
      <c r="F309" s="20" t="s">
        <v>770</v>
      </c>
      <c r="G309" s="390" t="s">
        <v>1244</v>
      </c>
      <c r="H309" s="20"/>
      <c r="I309" s="20"/>
      <c r="J309" s="215"/>
      <c r="K309" s="215"/>
      <c r="L309" s="20"/>
      <c r="M309" s="20"/>
      <c r="N309" s="400"/>
      <c r="O309" s="20"/>
      <c r="P309" s="20"/>
      <c r="Q309" s="20"/>
      <c r="R309" s="20" t="s">
        <v>1245</v>
      </c>
      <c r="S309" s="20"/>
      <c r="T309" s="20" t="s">
        <v>1246</v>
      </c>
      <c r="U309" s="20"/>
      <c r="V309" s="20" t="s">
        <v>1247</v>
      </c>
      <c r="W309" s="215"/>
      <c r="X309" s="224" t="s">
        <v>40</v>
      </c>
      <c r="Y309" s="20">
        <v>173.467</v>
      </c>
      <c r="Z309" s="20">
        <v>62.5</v>
      </c>
      <c r="AA309" s="20">
        <v>235.967</v>
      </c>
      <c r="AB309" s="20"/>
      <c r="AC309" s="20" t="s">
        <v>1178</v>
      </c>
      <c r="AD309" s="20" t="s">
        <v>69</v>
      </c>
      <c r="AE309" s="20"/>
      <c r="AF309" s="20"/>
    </row>
    <row r="310" ht="60" spans="1:32">
      <c r="A310" s="176"/>
      <c r="B310" s="427">
        <v>14</v>
      </c>
      <c r="C310" s="427" t="s">
        <v>1248</v>
      </c>
      <c r="D310" s="427">
        <v>22351232</v>
      </c>
      <c r="E310" s="427" t="s">
        <v>1171</v>
      </c>
      <c r="F310" s="427" t="s">
        <v>631</v>
      </c>
      <c r="G310" s="427">
        <v>176.067</v>
      </c>
      <c r="H310" s="427"/>
      <c r="I310" s="427"/>
      <c r="J310" s="437"/>
      <c r="K310" s="437"/>
      <c r="L310" s="427"/>
      <c r="M310" s="427"/>
      <c r="N310" s="251"/>
      <c r="O310" s="20"/>
      <c r="P310" s="20"/>
      <c r="Q310" s="20"/>
      <c r="R310" s="20" t="s">
        <v>1249</v>
      </c>
      <c r="S310" s="20"/>
      <c r="T310" s="20" t="s">
        <v>1250</v>
      </c>
      <c r="U310" s="20"/>
      <c r="V310" s="20" t="s">
        <v>1251</v>
      </c>
      <c r="W310" s="215"/>
      <c r="X310" s="306" t="s">
        <v>40</v>
      </c>
      <c r="Y310" s="420">
        <v>176.067</v>
      </c>
      <c r="Z310" s="420">
        <v>35</v>
      </c>
      <c r="AA310" s="20">
        <v>211.067</v>
      </c>
      <c r="AB310" s="20"/>
      <c r="AC310" s="20"/>
      <c r="AD310" s="20" t="s">
        <v>69</v>
      </c>
      <c r="AE310" s="20"/>
      <c r="AF310" s="20"/>
    </row>
    <row r="311" ht="65" spans="1:32">
      <c r="A311" s="176"/>
      <c r="B311" s="25">
        <v>21</v>
      </c>
      <c r="C311" s="25" t="s">
        <v>1252</v>
      </c>
      <c r="D311" s="25">
        <v>22351321</v>
      </c>
      <c r="E311" s="25" t="s">
        <v>1171</v>
      </c>
      <c r="F311" s="25" t="s">
        <v>631</v>
      </c>
      <c r="G311" s="25">
        <v>181.117</v>
      </c>
      <c r="H311" s="25"/>
      <c r="I311" s="25"/>
      <c r="J311" s="162"/>
      <c r="K311" s="162"/>
      <c r="L311" s="162"/>
      <c r="M311" s="25"/>
      <c r="N311" s="438"/>
      <c r="O311" s="162"/>
      <c r="P311" s="162"/>
      <c r="Q311" s="162"/>
      <c r="R311" s="25" t="s">
        <v>1253</v>
      </c>
      <c r="S311" s="162"/>
      <c r="T311" s="446" t="s">
        <v>1239</v>
      </c>
      <c r="U311" s="162"/>
      <c r="V311" s="25" t="s">
        <v>1254</v>
      </c>
      <c r="W311" s="25"/>
      <c r="X311" s="224" t="s">
        <v>40</v>
      </c>
      <c r="Y311" s="25">
        <v>177.117</v>
      </c>
      <c r="Z311" s="25">
        <v>28.75</v>
      </c>
      <c r="AA311" s="25">
        <v>205.867</v>
      </c>
      <c r="AB311" s="20"/>
      <c r="AC311" s="20"/>
      <c r="AD311" s="20" t="s">
        <v>69</v>
      </c>
      <c r="AE311" s="20"/>
      <c r="AF311" s="20"/>
    </row>
    <row r="312" ht="84" spans="1:32">
      <c r="A312" s="176"/>
      <c r="B312" s="427">
        <v>16</v>
      </c>
      <c r="C312" s="427" t="s">
        <v>1255</v>
      </c>
      <c r="D312" s="432" t="s">
        <v>1256</v>
      </c>
      <c r="E312" s="427" t="s">
        <v>1171</v>
      </c>
      <c r="F312" s="427" t="s">
        <v>631</v>
      </c>
      <c r="G312" s="427">
        <v>173.4</v>
      </c>
      <c r="H312" s="427"/>
      <c r="I312" s="427"/>
      <c r="J312" s="437"/>
      <c r="K312" s="437"/>
      <c r="L312" s="427"/>
      <c r="M312" s="427"/>
      <c r="N312" s="251"/>
      <c r="O312" s="20"/>
      <c r="P312" s="20"/>
      <c r="Q312" s="20"/>
      <c r="R312" s="20" t="s">
        <v>1257</v>
      </c>
      <c r="S312" s="20"/>
      <c r="T312" s="20" t="s">
        <v>1258</v>
      </c>
      <c r="U312" s="20"/>
      <c r="V312" s="20"/>
      <c r="W312" s="215"/>
      <c r="X312" s="306" t="s">
        <v>40</v>
      </c>
      <c r="Y312" s="420">
        <v>173.4</v>
      </c>
      <c r="Z312" s="420">
        <v>32</v>
      </c>
      <c r="AA312" s="20">
        <v>205.4</v>
      </c>
      <c r="AB312" s="20"/>
      <c r="AC312" s="20"/>
      <c r="AD312" s="20" t="s">
        <v>69</v>
      </c>
      <c r="AE312" s="20"/>
      <c r="AF312" s="20"/>
    </row>
    <row r="313" ht="39" spans="1:32">
      <c r="A313" s="176"/>
      <c r="B313" s="387">
        <v>7</v>
      </c>
      <c r="C313" s="387" t="s">
        <v>1259</v>
      </c>
      <c r="D313" s="387">
        <v>22351120</v>
      </c>
      <c r="E313" s="387" t="s">
        <v>1171</v>
      </c>
      <c r="F313" s="387" t="s">
        <v>674</v>
      </c>
      <c r="G313" s="387">
        <v>170.6</v>
      </c>
      <c r="H313" s="387"/>
      <c r="I313" s="387"/>
      <c r="J313" s="387"/>
      <c r="K313" s="387"/>
      <c r="L313" s="387"/>
      <c r="M313" s="387"/>
      <c r="N313" s="443"/>
      <c r="O313" s="387"/>
      <c r="P313" s="387"/>
      <c r="Q313" s="387"/>
      <c r="R313" s="387" t="s">
        <v>1260</v>
      </c>
      <c r="S313" s="387"/>
      <c r="T313" s="387" t="s">
        <v>1261</v>
      </c>
      <c r="U313" s="387"/>
      <c r="V313" s="387"/>
      <c r="W313" s="387" t="s">
        <v>1262</v>
      </c>
      <c r="X313" s="445" t="s">
        <v>40</v>
      </c>
      <c r="Y313" s="387">
        <v>170.6</v>
      </c>
      <c r="Z313" s="387">
        <v>27</v>
      </c>
      <c r="AA313" s="387">
        <v>197.6</v>
      </c>
      <c r="AB313" s="20"/>
      <c r="AC313" s="20"/>
      <c r="AD313" s="20" t="s">
        <v>69</v>
      </c>
      <c r="AE313" s="20"/>
      <c r="AF313" s="20"/>
    </row>
    <row r="314" ht="84" spans="1:32">
      <c r="A314" s="176"/>
      <c r="B314" s="427">
        <v>20</v>
      </c>
      <c r="C314" s="427" t="s">
        <v>1263</v>
      </c>
      <c r="D314" s="432">
        <v>22351050</v>
      </c>
      <c r="E314" s="427" t="s">
        <v>1264</v>
      </c>
      <c r="F314" s="427" t="s">
        <v>674</v>
      </c>
      <c r="G314" s="427">
        <v>171.43</v>
      </c>
      <c r="H314" s="427"/>
      <c r="I314" s="427"/>
      <c r="J314" s="437"/>
      <c r="K314" s="437"/>
      <c r="L314" s="427"/>
      <c r="M314" s="427"/>
      <c r="N314" s="251"/>
      <c r="O314" s="20"/>
      <c r="P314" s="20"/>
      <c r="Q314" s="20"/>
      <c r="R314" s="20" t="s">
        <v>1265</v>
      </c>
      <c r="S314" s="20"/>
      <c r="T314" s="20" t="s">
        <v>1266</v>
      </c>
      <c r="U314" s="20"/>
      <c r="V314" s="20"/>
      <c r="W314" s="215"/>
      <c r="X314" s="306" t="s">
        <v>40</v>
      </c>
      <c r="Y314" s="420">
        <v>171.43</v>
      </c>
      <c r="Z314" s="420">
        <v>25</v>
      </c>
      <c r="AA314" s="20">
        <v>196.43</v>
      </c>
      <c r="AB314" s="20"/>
      <c r="AC314" s="20"/>
      <c r="AD314" s="20" t="s">
        <v>69</v>
      </c>
      <c r="AE314" s="20"/>
      <c r="AF314" s="20"/>
    </row>
    <row r="315" ht="39" spans="1:32">
      <c r="A315" s="176"/>
      <c r="B315" s="387">
        <v>6</v>
      </c>
      <c r="C315" s="387" t="s">
        <v>1267</v>
      </c>
      <c r="D315" s="387">
        <v>22351306</v>
      </c>
      <c r="E315" s="387" t="s">
        <v>1171</v>
      </c>
      <c r="F315" s="387" t="s">
        <v>629</v>
      </c>
      <c r="G315" s="387">
        <v>176.666</v>
      </c>
      <c r="H315" s="387"/>
      <c r="I315" s="387"/>
      <c r="J315" s="387"/>
      <c r="K315" s="387"/>
      <c r="L315" s="387"/>
      <c r="M315" s="387"/>
      <c r="N315" s="443"/>
      <c r="O315" s="387"/>
      <c r="P315" s="387"/>
      <c r="Q315" s="387"/>
      <c r="R315" s="387" t="s">
        <v>1268</v>
      </c>
      <c r="S315" s="387"/>
      <c r="T315" s="387" t="s">
        <v>1261</v>
      </c>
      <c r="U315" s="387"/>
      <c r="V315" s="387"/>
      <c r="W315" s="387" t="s">
        <v>1269</v>
      </c>
      <c r="X315" s="445" t="s">
        <v>40</v>
      </c>
      <c r="Y315" s="387">
        <v>176.7</v>
      </c>
      <c r="Z315" s="387">
        <v>15.75</v>
      </c>
      <c r="AA315" s="387">
        <v>192.45</v>
      </c>
      <c r="AB315" s="25"/>
      <c r="AC315" s="25"/>
      <c r="AD315" s="20" t="s">
        <v>69</v>
      </c>
      <c r="AE315" s="25"/>
      <c r="AF315" s="25"/>
    </row>
    <row r="316" ht="65" spans="1:32">
      <c r="A316" s="176"/>
      <c r="B316" s="25">
        <v>10</v>
      </c>
      <c r="C316" s="25" t="s">
        <v>1270</v>
      </c>
      <c r="D316" s="191" t="s">
        <v>1271</v>
      </c>
      <c r="E316" s="25" t="s">
        <v>1171</v>
      </c>
      <c r="F316" s="20" t="s">
        <v>629</v>
      </c>
      <c r="G316" s="25">
        <v>178.917</v>
      </c>
      <c r="H316" s="25"/>
      <c r="I316" s="25"/>
      <c r="J316" s="162"/>
      <c r="K316" s="162"/>
      <c r="L316" s="162"/>
      <c r="M316" s="25"/>
      <c r="N316" s="444"/>
      <c r="O316" s="162"/>
      <c r="P316" s="162"/>
      <c r="Q316" s="162"/>
      <c r="R316" s="25" t="s">
        <v>1272</v>
      </c>
      <c r="S316" s="25"/>
      <c r="T316" s="25"/>
      <c r="U316" s="162"/>
      <c r="V316" s="162"/>
      <c r="W316" s="25"/>
      <c r="X316" s="307" t="s">
        <v>40</v>
      </c>
      <c r="Y316" s="25">
        <v>178.917</v>
      </c>
      <c r="Z316" s="25">
        <v>11.25</v>
      </c>
      <c r="AA316" s="25">
        <v>190.167</v>
      </c>
      <c r="AB316" s="25" t="s">
        <v>1178</v>
      </c>
      <c r="AC316" s="25"/>
      <c r="AD316" s="20" t="s">
        <v>69</v>
      </c>
      <c r="AE316" s="25"/>
      <c r="AF316" s="25"/>
    </row>
    <row r="317" ht="26" spans="1:32">
      <c r="A317" s="176"/>
      <c r="B317" s="387">
        <v>2</v>
      </c>
      <c r="C317" s="387" t="s">
        <v>1273</v>
      </c>
      <c r="D317" s="434">
        <v>22351297</v>
      </c>
      <c r="E317" s="387" t="s">
        <v>1171</v>
      </c>
      <c r="F317" s="387" t="s">
        <v>674</v>
      </c>
      <c r="G317" s="387">
        <v>178.1</v>
      </c>
      <c r="H317" s="387"/>
      <c r="I317" s="387"/>
      <c r="J317" s="387"/>
      <c r="K317" s="387"/>
      <c r="L317" s="387"/>
      <c r="M317" s="387"/>
      <c r="N317" s="443"/>
      <c r="O317" s="387"/>
      <c r="P317" s="387"/>
      <c r="Q317" s="387"/>
      <c r="R317" s="387"/>
      <c r="S317" s="387"/>
      <c r="T317" s="387" t="s">
        <v>1274</v>
      </c>
      <c r="U317" s="387"/>
      <c r="V317" s="387"/>
      <c r="W317" s="387"/>
      <c r="X317" s="447" t="s">
        <v>40</v>
      </c>
      <c r="Y317" s="387">
        <v>178.1</v>
      </c>
      <c r="Z317" s="387">
        <v>10</v>
      </c>
      <c r="AA317" s="387">
        <v>188.1</v>
      </c>
      <c r="AB317" s="25"/>
      <c r="AC317" s="25"/>
      <c r="AD317" s="20" t="s">
        <v>69</v>
      </c>
      <c r="AE317" s="25"/>
      <c r="AF317" s="25"/>
    </row>
    <row r="318" ht="24" spans="1:32">
      <c r="A318" s="176"/>
      <c r="B318" s="427">
        <v>32</v>
      </c>
      <c r="C318" s="427" t="s">
        <v>1275</v>
      </c>
      <c r="D318" s="427" t="s">
        <v>1276</v>
      </c>
      <c r="E318" s="427" t="s">
        <v>1197</v>
      </c>
      <c r="F318" s="427" t="s">
        <v>674</v>
      </c>
      <c r="G318" s="427">
        <v>187.67</v>
      </c>
      <c r="H318" s="427"/>
      <c r="I318" s="427"/>
      <c r="J318" s="437"/>
      <c r="K318" s="437"/>
      <c r="L318" s="427"/>
      <c r="M318" s="427"/>
      <c r="N318" s="251"/>
      <c r="O318" s="20"/>
      <c r="P318" s="20"/>
      <c r="Q318" s="20"/>
      <c r="R318" s="20"/>
      <c r="S318" s="20"/>
      <c r="T318" s="20"/>
      <c r="U318" s="20"/>
      <c r="V318" s="20"/>
      <c r="W318" s="215"/>
      <c r="X318" s="224" t="s">
        <v>40</v>
      </c>
      <c r="Y318" s="420">
        <v>187.67</v>
      </c>
      <c r="Z318" s="420">
        <v>0</v>
      </c>
      <c r="AA318" s="20">
        <v>187.67</v>
      </c>
      <c r="AB318" s="20" t="s">
        <v>1178</v>
      </c>
      <c r="AC318" s="20"/>
      <c r="AD318" s="20" t="s">
        <v>69</v>
      </c>
      <c r="AE318" s="20"/>
      <c r="AF318" s="20"/>
    </row>
    <row r="319" ht="36" spans="1:32">
      <c r="A319" s="176"/>
      <c r="B319" s="427">
        <v>4</v>
      </c>
      <c r="C319" s="427" t="s">
        <v>1277</v>
      </c>
      <c r="D319" s="432">
        <v>22351037</v>
      </c>
      <c r="E319" s="427" t="s">
        <v>1171</v>
      </c>
      <c r="F319" s="427" t="s">
        <v>631</v>
      </c>
      <c r="G319" s="427">
        <v>173.4</v>
      </c>
      <c r="H319" s="427"/>
      <c r="I319" s="427"/>
      <c r="J319" s="437"/>
      <c r="K319" s="437"/>
      <c r="L319" s="427"/>
      <c r="M319" s="427"/>
      <c r="N319" s="251"/>
      <c r="O319" s="218"/>
      <c r="P319" s="218"/>
      <c r="Q319" s="218"/>
      <c r="R319" s="218">
        <v>0</v>
      </c>
      <c r="S319" s="218">
        <v>0</v>
      </c>
      <c r="T319" s="218" t="s">
        <v>1225</v>
      </c>
      <c r="U319" s="218">
        <v>0</v>
      </c>
      <c r="V319" s="218">
        <v>0</v>
      </c>
      <c r="W319" s="448">
        <v>0</v>
      </c>
      <c r="X319" s="449" t="s">
        <v>40</v>
      </c>
      <c r="Y319" s="454">
        <v>173.4</v>
      </c>
      <c r="Z319" s="454">
        <v>10</v>
      </c>
      <c r="AA319" s="218">
        <v>183.4</v>
      </c>
      <c r="AB319" s="218"/>
      <c r="AC319" s="218"/>
      <c r="AD319" s="20" t="s">
        <v>69</v>
      </c>
      <c r="AE319" s="218"/>
      <c r="AF319" s="218"/>
    </row>
    <row r="320" ht="36" spans="1:32">
      <c r="A320" s="176"/>
      <c r="B320" s="20">
        <v>13</v>
      </c>
      <c r="C320" s="20" t="s">
        <v>1278</v>
      </c>
      <c r="D320" s="20">
        <v>22351204</v>
      </c>
      <c r="E320" s="20" t="s">
        <v>627</v>
      </c>
      <c r="F320" s="20" t="s">
        <v>674</v>
      </c>
      <c r="G320" s="20">
        <v>171.8</v>
      </c>
      <c r="H320" s="20"/>
      <c r="I320" s="20"/>
      <c r="J320" s="215"/>
      <c r="K320" s="215"/>
      <c r="L320" s="20"/>
      <c r="M320" s="20"/>
      <c r="N320" s="400"/>
      <c r="O320" s="20"/>
      <c r="P320" s="20"/>
      <c r="Q320" s="20"/>
      <c r="R320" s="20"/>
      <c r="S320" s="20"/>
      <c r="T320" s="20" t="s">
        <v>1239</v>
      </c>
      <c r="U320" s="20"/>
      <c r="V320" s="20"/>
      <c r="W320" s="215"/>
      <c r="X320" s="224" t="s">
        <v>40</v>
      </c>
      <c r="Y320" s="20">
        <v>171.8</v>
      </c>
      <c r="Z320" s="20">
        <v>10</v>
      </c>
      <c r="AA320" s="20">
        <v>181.8</v>
      </c>
      <c r="AB320" s="20"/>
      <c r="AC320" s="20"/>
      <c r="AD320" s="20" t="s">
        <v>69</v>
      </c>
      <c r="AE320" s="20"/>
      <c r="AF320" s="20"/>
    </row>
    <row r="321" ht="26" spans="1:32">
      <c r="A321" s="176"/>
      <c r="B321" s="25">
        <v>33</v>
      </c>
      <c r="C321" s="25" t="s">
        <v>1279</v>
      </c>
      <c r="D321" s="25">
        <v>22351330</v>
      </c>
      <c r="E321" s="25" t="s">
        <v>1280</v>
      </c>
      <c r="F321" s="25" t="s">
        <v>819</v>
      </c>
      <c r="G321" s="25">
        <v>181.334</v>
      </c>
      <c r="H321" s="25"/>
      <c r="I321" s="25"/>
      <c r="J321" s="162"/>
      <c r="K321" s="162"/>
      <c r="L321" s="162"/>
      <c r="M321" s="25"/>
      <c r="N321" s="162"/>
      <c r="O321" s="162"/>
      <c r="P321" s="162"/>
      <c r="Q321" s="162"/>
      <c r="R321" s="162"/>
      <c r="S321" s="162"/>
      <c r="T321" s="162"/>
      <c r="U321" s="162"/>
      <c r="V321" s="162"/>
      <c r="W321" s="25"/>
      <c r="X321" s="224" t="s">
        <v>40</v>
      </c>
      <c r="Y321" s="25">
        <v>181.334</v>
      </c>
      <c r="Z321" s="25">
        <v>0</v>
      </c>
      <c r="AA321" s="25">
        <v>181.334</v>
      </c>
      <c r="AB321" s="25" t="s">
        <v>1178</v>
      </c>
      <c r="AC321" s="25"/>
      <c r="AD321" s="20" t="s">
        <v>69</v>
      </c>
      <c r="AE321" s="20"/>
      <c r="AF321" s="20"/>
    </row>
    <row r="322" ht="39" spans="1:32">
      <c r="A322" s="176"/>
      <c r="B322" s="25">
        <v>5</v>
      </c>
      <c r="C322" s="25" t="s">
        <v>1281</v>
      </c>
      <c r="D322" s="191">
        <v>22351002</v>
      </c>
      <c r="E322" s="25" t="s">
        <v>1171</v>
      </c>
      <c r="F322" s="25" t="s">
        <v>674</v>
      </c>
      <c r="G322" s="25">
        <v>168.4</v>
      </c>
      <c r="H322" s="25"/>
      <c r="I322" s="25"/>
      <c r="J322" s="162"/>
      <c r="K322" s="162"/>
      <c r="L322" s="162"/>
      <c r="M322" s="25"/>
      <c r="N322" s="438"/>
      <c r="O322" s="162"/>
      <c r="P322" s="162"/>
      <c r="Q322" s="162"/>
      <c r="R322" s="162"/>
      <c r="S322" s="25"/>
      <c r="T322" s="387" t="s">
        <v>1261</v>
      </c>
      <c r="U322" s="25"/>
      <c r="V322" s="162"/>
      <c r="W322" s="25"/>
      <c r="X322" s="307" t="s">
        <v>40</v>
      </c>
      <c r="Y322" s="25">
        <v>168.4</v>
      </c>
      <c r="Z322" s="25">
        <v>10</v>
      </c>
      <c r="AA322" s="25">
        <v>178.4</v>
      </c>
      <c r="AB322" s="461"/>
      <c r="AC322" s="461"/>
      <c r="AD322" s="20" t="s">
        <v>69</v>
      </c>
      <c r="AE322" s="461"/>
      <c r="AF322" s="461"/>
    </row>
    <row r="323" ht="26" spans="1:32">
      <c r="A323" s="176"/>
      <c r="B323" s="429">
        <v>15</v>
      </c>
      <c r="C323" s="429" t="s">
        <v>1282</v>
      </c>
      <c r="D323" s="429">
        <v>22351246</v>
      </c>
      <c r="E323" s="429" t="s">
        <v>1171</v>
      </c>
      <c r="F323" s="429" t="s">
        <v>629</v>
      </c>
      <c r="G323" s="429">
        <v>177.5</v>
      </c>
      <c r="H323" s="429"/>
      <c r="I323" s="429"/>
      <c r="J323" s="439"/>
      <c r="K323" s="439"/>
      <c r="L323" s="439"/>
      <c r="M323" s="429"/>
      <c r="N323" s="440"/>
      <c r="O323" s="459"/>
      <c r="P323" s="459"/>
      <c r="Q323" s="459"/>
      <c r="R323" s="459"/>
      <c r="S323" s="459"/>
      <c r="T323" s="459"/>
      <c r="U323" s="459"/>
      <c r="V323" s="459"/>
      <c r="W323" s="461"/>
      <c r="X323" s="462" t="s">
        <v>40</v>
      </c>
      <c r="Y323" s="463">
        <v>177.5</v>
      </c>
      <c r="Z323" s="463">
        <v>0</v>
      </c>
      <c r="AA323" s="461">
        <v>177.5</v>
      </c>
      <c r="AB323" s="461"/>
      <c r="AC323" s="461"/>
      <c r="AD323" s="20" t="s">
        <v>69</v>
      </c>
      <c r="AE323" s="218"/>
      <c r="AF323" s="218"/>
    </row>
    <row r="324" ht="26" spans="1:32">
      <c r="A324" s="176"/>
      <c r="B324" s="429">
        <v>28</v>
      </c>
      <c r="C324" s="429" t="s">
        <v>1283</v>
      </c>
      <c r="D324" s="433">
        <v>22351005</v>
      </c>
      <c r="E324" s="429" t="s">
        <v>1171</v>
      </c>
      <c r="F324" s="429" t="s">
        <v>629</v>
      </c>
      <c r="G324" s="429">
        <v>174.54</v>
      </c>
      <c r="H324" s="429"/>
      <c r="I324" s="429"/>
      <c r="J324" s="439"/>
      <c r="K324" s="439"/>
      <c r="L324" s="439"/>
      <c r="M324" s="429"/>
      <c r="N324" s="440"/>
      <c r="O324" s="162"/>
      <c r="P324" s="162"/>
      <c r="Q324" s="162"/>
      <c r="R324" s="162"/>
      <c r="S324" s="162"/>
      <c r="T324" s="162"/>
      <c r="U324" s="162"/>
      <c r="V324" s="162"/>
      <c r="W324" s="25"/>
      <c r="X324" s="305" t="s">
        <v>40</v>
      </c>
      <c r="Y324" s="283">
        <v>174.54</v>
      </c>
      <c r="Z324" s="283">
        <v>0</v>
      </c>
      <c r="AA324" s="25">
        <v>174.54</v>
      </c>
      <c r="AB324" s="25"/>
      <c r="AC324" s="25"/>
      <c r="AD324" s="20" t="s">
        <v>69</v>
      </c>
      <c r="AE324" s="20"/>
      <c r="AF324" s="20"/>
    </row>
    <row r="325" ht="26" spans="1:32">
      <c r="A325" s="176"/>
      <c r="B325" s="25">
        <v>23</v>
      </c>
      <c r="C325" s="25" t="s">
        <v>1284</v>
      </c>
      <c r="D325" s="191">
        <v>22351334</v>
      </c>
      <c r="E325" s="25" t="s">
        <v>1171</v>
      </c>
      <c r="F325" s="25" t="s">
        <v>674</v>
      </c>
      <c r="G325" s="25">
        <v>174.5</v>
      </c>
      <c r="H325" s="25"/>
      <c r="I325" s="25"/>
      <c r="J325" s="25"/>
      <c r="K325" s="25"/>
      <c r="L325" s="25"/>
      <c r="M325" s="25"/>
      <c r="N325" s="444"/>
      <c r="O325" s="25"/>
      <c r="P325" s="25"/>
      <c r="Q325" s="25"/>
      <c r="R325" s="25"/>
      <c r="S325" s="25"/>
      <c r="T325" s="25"/>
      <c r="U325" s="25"/>
      <c r="V325" s="25"/>
      <c r="W325" s="25"/>
      <c r="X325" s="305" t="s">
        <v>40</v>
      </c>
      <c r="Y325" s="25">
        <v>174.5</v>
      </c>
      <c r="Z325" s="25">
        <v>0</v>
      </c>
      <c r="AA325" s="25">
        <v>174.5</v>
      </c>
      <c r="AB325" s="25"/>
      <c r="AC325" s="25"/>
      <c r="AD325" s="20" t="s">
        <v>69</v>
      </c>
      <c r="AE325" s="25"/>
      <c r="AF325" s="25"/>
    </row>
    <row r="326" ht="26" spans="1:32">
      <c r="A326" s="176"/>
      <c r="B326" s="429">
        <v>31</v>
      </c>
      <c r="C326" s="429" t="s">
        <v>1285</v>
      </c>
      <c r="D326" s="429">
        <v>22351118</v>
      </c>
      <c r="E326" s="429" t="s">
        <v>1171</v>
      </c>
      <c r="F326" s="429" t="s">
        <v>674</v>
      </c>
      <c r="G326" s="429">
        <v>171.86</v>
      </c>
      <c r="H326" s="429"/>
      <c r="I326" s="429"/>
      <c r="J326" s="429"/>
      <c r="K326" s="429"/>
      <c r="L326" s="429"/>
      <c r="M326" s="429"/>
      <c r="N326" s="442"/>
      <c r="O326" s="25"/>
      <c r="P326" s="25"/>
      <c r="Q326" s="25"/>
      <c r="R326" s="25"/>
      <c r="S326" s="25"/>
      <c r="T326" s="25"/>
      <c r="U326" s="25"/>
      <c r="V326" s="25"/>
      <c r="W326" s="25"/>
      <c r="X326" s="306" t="s">
        <v>40</v>
      </c>
      <c r="Y326" s="283">
        <v>171.86</v>
      </c>
      <c r="Z326" s="283">
        <v>0</v>
      </c>
      <c r="AA326" s="25">
        <v>171.86</v>
      </c>
      <c r="AB326" s="25"/>
      <c r="AC326" s="25"/>
      <c r="AD326" s="20" t="s">
        <v>69</v>
      </c>
      <c r="AE326" s="20"/>
      <c r="AF326" s="20"/>
    </row>
    <row r="327" ht="36" spans="1:32">
      <c r="A327" s="177"/>
      <c r="B327" s="20">
        <v>24</v>
      </c>
      <c r="C327" s="20" t="s">
        <v>1286</v>
      </c>
      <c r="D327" s="390">
        <v>22351259</v>
      </c>
      <c r="E327" s="20" t="s">
        <v>1171</v>
      </c>
      <c r="F327" s="20" t="s">
        <v>629</v>
      </c>
      <c r="G327" s="20">
        <v>160.601</v>
      </c>
      <c r="H327" s="20"/>
      <c r="I327" s="20"/>
      <c r="J327" s="215"/>
      <c r="K327" s="215"/>
      <c r="L327" s="20"/>
      <c r="M327" s="20"/>
      <c r="N327" s="400"/>
      <c r="O327" s="20"/>
      <c r="P327" s="20"/>
      <c r="Q327" s="20"/>
      <c r="R327" s="20"/>
      <c r="S327" s="20"/>
      <c r="T327" s="20" t="s">
        <v>1239</v>
      </c>
      <c r="U327" s="20"/>
      <c r="V327" s="20"/>
      <c r="W327" s="215"/>
      <c r="X327" s="305" t="s">
        <v>40</v>
      </c>
      <c r="Y327" s="20">
        <v>160.601</v>
      </c>
      <c r="Z327" s="20">
        <v>10</v>
      </c>
      <c r="AA327" s="20">
        <v>170.601</v>
      </c>
      <c r="AB327" s="25"/>
      <c r="AC327" s="25"/>
      <c r="AD327" s="20" t="s">
        <v>69</v>
      </c>
      <c r="AE327" s="25"/>
      <c r="AF327" s="25"/>
    </row>
    <row r="328" ht="48" spans="1:32">
      <c r="A328" s="274" t="s">
        <v>1287</v>
      </c>
      <c r="B328" s="20">
        <v>1</v>
      </c>
      <c r="C328" s="20" t="s">
        <v>637</v>
      </c>
      <c r="D328" s="20" t="s">
        <v>1288</v>
      </c>
      <c r="E328" s="20" t="s">
        <v>1289</v>
      </c>
      <c r="F328" s="20" t="s">
        <v>674</v>
      </c>
      <c r="G328" s="20">
        <v>180.93</v>
      </c>
      <c r="H328" s="20"/>
      <c r="I328" s="20" t="s">
        <v>1290</v>
      </c>
      <c r="J328" s="20"/>
      <c r="K328" s="20"/>
      <c r="L328" s="20"/>
      <c r="M328" s="20"/>
      <c r="N328" s="20" t="s">
        <v>1291</v>
      </c>
      <c r="O328" s="20"/>
      <c r="P328" s="20"/>
      <c r="Q328" s="20"/>
      <c r="R328" s="20" t="s">
        <v>1292</v>
      </c>
      <c r="S328" s="20"/>
      <c r="T328" s="20" t="s">
        <v>1293</v>
      </c>
      <c r="U328" s="20"/>
      <c r="V328" s="20" t="s">
        <v>1294</v>
      </c>
      <c r="W328" s="20"/>
      <c r="X328" s="20" t="s">
        <v>40</v>
      </c>
      <c r="Y328" s="20">
        <v>190.93</v>
      </c>
      <c r="Z328" s="20">
        <v>78.9</v>
      </c>
      <c r="AA328" s="20">
        <f t="shared" ref="AA328:AA333" si="32">Y328+Z328</f>
        <v>269.83</v>
      </c>
      <c r="AB328" s="161" t="s">
        <v>99</v>
      </c>
      <c r="AC328" s="161" t="s">
        <v>99</v>
      </c>
      <c r="AD328" s="161" t="s">
        <v>40</v>
      </c>
      <c r="AE328" s="161" t="s">
        <v>99</v>
      </c>
      <c r="AF328" s="161" t="s">
        <v>99</v>
      </c>
    </row>
    <row r="329" ht="60" spans="1:32">
      <c r="A329" s="176"/>
      <c r="B329" s="20">
        <v>2</v>
      </c>
      <c r="C329" s="20" t="s">
        <v>1295</v>
      </c>
      <c r="D329" s="20">
        <v>22351346</v>
      </c>
      <c r="E329" s="20" t="s">
        <v>1296</v>
      </c>
      <c r="F329" s="20" t="s">
        <v>674</v>
      </c>
      <c r="G329" s="20">
        <v>182.52</v>
      </c>
      <c r="H329" s="20"/>
      <c r="I329" s="20" t="s">
        <v>1297</v>
      </c>
      <c r="J329" s="20"/>
      <c r="K329" s="20"/>
      <c r="L329" s="20"/>
      <c r="M329" s="20"/>
      <c r="N329" s="20" t="s">
        <v>1298</v>
      </c>
      <c r="O329" s="20"/>
      <c r="P329" s="20"/>
      <c r="Q329" s="20"/>
      <c r="R329" s="20">
        <v>30</v>
      </c>
      <c r="S329" s="20"/>
      <c r="T329" s="20">
        <v>20</v>
      </c>
      <c r="U329" s="20"/>
      <c r="V329" s="20">
        <v>30</v>
      </c>
      <c r="W329" s="20"/>
      <c r="X329" s="20" t="s">
        <v>40</v>
      </c>
      <c r="Y329" s="20">
        <v>189.72</v>
      </c>
      <c r="Z329" s="20">
        <v>80</v>
      </c>
      <c r="AA329" s="20">
        <f t="shared" si="32"/>
        <v>269.72</v>
      </c>
      <c r="AB329" s="161" t="s">
        <v>99</v>
      </c>
      <c r="AC329" s="161" t="s">
        <v>99</v>
      </c>
      <c r="AD329" s="161" t="s">
        <v>40</v>
      </c>
      <c r="AE329" s="161" t="s">
        <v>99</v>
      </c>
      <c r="AF329" s="161" t="s">
        <v>99</v>
      </c>
    </row>
    <row r="330" ht="36" spans="1:32">
      <c r="A330" s="176"/>
      <c r="B330" s="20">
        <v>3</v>
      </c>
      <c r="C330" s="20" t="s">
        <v>1299</v>
      </c>
      <c r="D330" s="20">
        <v>22351338</v>
      </c>
      <c r="E330" s="20" t="s">
        <v>1300</v>
      </c>
      <c r="F330" s="20" t="s">
        <v>674</v>
      </c>
      <c r="G330" s="20">
        <v>183.5</v>
      </c>
      <c r="H330" s="20"/>
      <c r="I330" s="20"/>
      <c r="J330" s="20"/>
      <c r="K330" s="20"/>
      <c r="L330" s="20"/>
      <c r="M330" s="20" t="s">
        <v>1301</v>
      </c>
      <c r="N330" s="20" t="s">
        <v>1302</v>
      </c>
      <c r="O330" s="20"/>
      <c r="P330" s="20"/>
      <c r="Q330" s="20"/>
      <c r="R330" s="20">
        <v>30</v>
      </c>
      <c r="S330" s="20"/>
      <c r="T330" s="20">
        <v>20</v>
      </c>
      <c r="U330" s="20"/>
      <c r="V330" s="20">
        <v>30</v>
      </c>
      <c r="W330" s="20" t="s">
        <v>1303</v>
      </c>
      <c r="X330" s="20" t="s">
        <v>40</v>
      </c>
      <c r="Y330" s="20">
        <v>189.3</v>
      </c>
      <c r="Z330" s="20">
        <v>81</v>
      </c>
      <c r="AA330" s="20">
        <v>268.1</v>
      </c>
      <c r="AB330" s="161" t="s">
        <v>99</v>
      </c>
      <c r="AC330" s="161" t="s">
        <v>99</v>
      </c>
      <c r="AD330" s="161" t="s">
        <v>40</v>
      </c>
      <c r="AE330" s="161" t="s">
        <v>99</v>
      </c>
      <c r="AF330" s="161" t="s">
        <v>99</v>
      </c>
    </row>
    <row r="331" ht="72" spans="1:32">
      <c r="A331" s="176"/>
      <c r="B331" s="20">
        <v>4</v>
      </c>
      <c r="C331" s="20" t="s">
        <v>1304</v>
      </c>
      <c r="D331" s="20">
        <v>22351349</v>
      </c>
      <c r="E331" s="20" t="s">
        <v>1300</v>
      </c>
      <c r="F331" s="20" t="s">
        <v>770</v>
      </c>
      <c r="G331" s="20" t="s">
        <v>1305</v>
      </c>
      <c r="H331" s="20" t="s">
        <v>54</v>
      </c>
      <c r="I331" s="20"/>
      <c r="J331" s="20"/>
      <c r="K331" s="20"/>
      <c r="L331" s="20"/>
      <c r="M331" s="20" t="s">
        <v>1306</v>
      </c>
      <c r="N331" s="20" t="s">
        <v>1307</v>
      </c>
      <c r="O331" s="20"/>
      <c r="P331" s="20"/>
      <c r="Q331" s="20"/>
      <c r="R331" s="20">
        <v>30</v>
      </c>
      <c r="S331" s="20"/>
      <c r="T331" s="20">
        <v>20</v>
      </c>
      <c r="U331" s="20"/>
      <c r="V331" s="20">
        <v>30</v>
      </c>
      <c r="W331" s="20" t="s">
        <v>1308</v>
      </c>
      <c r="X331" s="20" t="s">
        <v>40</v>
      </c>
      <c r="Y331" s="20">
        <v>184.27</v>
      </c>
      <c r="Z331" s="20">
        <v>83</v>
      </c>
      <c r="AA331" s="20">
        <v>267.27</v>
      </c>
      <c r="AB331" s="161" t="s">
        <v>99</v>
      </c>
      <c r="AC331" s="161" t="s">
        <v>99</v>
      </c>
      <c r="AD331" s="161" t="s">
        <v>40</v>
      </c>
      <c r="AE331" s="161" t="s">
        <v>99</v>
      </c>
      <c r="AF331" s="161" t="s">
        <v>99</v>
      </c>
    </row>
    <row r="332" ht="72" spans="1:32">
      <c r="A332" s="176"/>
      <c r="B332" s="20">
        <v>5</v>
      </c>
      <c r="C332" s="20" t="s">
        <v>1309</v>
      </c>
      <c r="D332" s="20" t="s">
        <v>1310</v>
      </c>
      <c r="E332" s="20" t="s">
        <v>1287</v>
      </c>
      <c r="F332" s="20" t="s">
        <v>629</v>
      </c>
      <c r="G332" s="553" t="s">
        <v>1311</v>
      </c>
      <c r="H332" s="20"/>
      <c r="I332" s="20" t="s">
        <v>392</v>
      </c>
      <c r="J332" s="20"/>
      <c r="K332" s="20"/>
      <c r="L332" s="20"/>
      <c r="M332" s="20"/>
      <c r="N332" s="20" t="s">
        <v>1312</v>
      </c>
      <c r="O332" s="20"/>
      <c r="P332" s="20"/>
      <c r="Q332" s="20"/>
      <c r="R332" s="20">
        <v>30</v>
      </c>
      <c r="S332" s="20"/>
      <c r="T332" s="20">
        <v>20</v>
      </c>
      <c r="U332" s="20"/>
      <c r="V332" s="20">
        <v>30</v>
      </c>
      <c r="W332" s="20" t="s">
        <v>1313</v>
      </c>
      <c r="X332" s="20" t="s">
        <v>40</v>
      </c>
      <c r="Y332" s="20">
        <v>185.14</v>
      </c>
      <c r="Z332" s="20">
        <v>81</v>
      </c>
      <c r="AA332" s="20">
        <f t="shared" si="32"/>
        <v>266.14</v>
      </c>
      <c r="AB332" s="161" t="s">
        <v>99</v>
      </c>
      <c r="AC332" s="161" t="s">
        <v>99</v>
      </c>
      <c r="AD332" s="161" t="s">
        <v>40</v>
      </c>
      <c r="AE332" s="161" t="s">
        <v>99</v>
      </c>
      <c r="AF332" s="161" t="s">
        <v>99</v>
      </c>
    </row>
    <row r="333" ht="36" spans="1:32">
      <c r="A333" s="176"/>
      <c r="B333" s="20">
        <v>6</v>
      </c>
      <c r="C333" s="20" t="s">
        <v>1314</v>
      </c>
      <c r="D333" s="20" t="s">
        <v>1315</v>
      </c>
      <c r="E333" s="20" t="s">
        <v>1300</v>
      </c>
      <c r="F333" s="20" t="s">
        <v>819</v>
      </c>
      <c r="G333" s="20">
        <v>180.64</v>
      </c>
      <c r="H333" s="20" t="s">
        <v>54</v>
      </c>
      <c r="I333" s="20"/>
      <c r="J333" s="20"/>
      <c r="K333" s="20"/>
      <c r="L333" s="20"/>
      <c r="M333" s="20"/>
      <c r="N333" s="20" t="s">
        <v>1316</v>
      </c>
      <c r="O333" s="20"/>
      <c r="P333" s="20"/>
      <c r="Q333" s="20"/>
      <c r="R333" s="20">
        <v>30</v>
      </c>
      <c r="S333" s="20"/>
      <c r="T333" s="20">
        <v>20</v>
      </c>
      <c r="U333" s="20"/>
      <c r="V333" s="20">
        <v>30</v>
      </c>
      <c r="W333" s="20" t="s">
        <v>1317</v>
      </c>
      <c r="X333" s="20" t="s">
        <v>40</v>
      </c>
      <c r="Y333" s="20">
        <v>182.64</v>
      </c>
      <c r="Z333" s="20">
        <v>83</v>
      </c>
      <c r="AA333" s="20">
        <f t="shared" si="32"/>
        <v>265.64</v>
      </c>
      <c r="AB333" s="161" t="s">
        <v>99</v>
      </c>
      <c r="AC333" s="161" t="s">
        <v>99</v>
      </c>
      <c r="AD333" s="161" t="s">
        <v>40</v>
      </c>
      <c r="AE333" s="161" t="s">
        <v>99</v>
      </c>
      <c r="AF333" s="161" t="s">
        <v>99</v>
      </c>
    </row>
    <row r="334" ht="24" spans="1:32">
      <c r="A334" s="176"/>
      <c r="B334" s="20">
        <v>7</v>
      </c>
      <c r="C334" s="20" t="s">
        <v>1318</v>
      </c>
      <c r="D334" s="20" t="s">
        <v>1319</v>
      </c>
      <c r="E334" s="20" t="s">
        <v>1300</v>
      </c>
      <c r="F334" s="20" t="s">
        <v>674</v>
      </c>
      <c r="G334" s="20">
        <v>180.41</v>
      </c>
      <c r="H334" s="20"/>
      <c r="I334" s="20"/>
      <c r="J334" s="20"/>
      <c r="K334" s="20"/>
      <c r="L334" s="20" t="s">
        <v>392</v>
      </c>
      <c r="M334" s="20"/>
      <c r="N334" s="20"/>
      <c r="O334" s="20"/>
      <c r="P334" s="20"/>
      <c r="Q334" s="20"/>
      <c r="R334" s="20">
        <v>30</v>
      </c>
      <c r="S334" s="20"/>
      <c r="T334" s="20">
        <v>20</v>
      </c>
      <c r="U334" s="20"/>
      <c r="V334" s="20">
        <v>30</v>
      </c>
      <c r="W334" s="20">
        <v>3</v>
      </c>
      <c r="X334" s="20" t="s">
        <v>40</v>
      </c>
      <c r="Y334" s="20">
        <v>182.41</v>
      </c>
      <c r="Z334" s="20">
        <v>83</v>
      </c>
      <c r="AA334" s="20">
        <v>265.41</v>
      </c>
      <c r="AB334" s="161" t="s">
        <v>99</v>
      </c>
      <c r="AC334" s="161" t="s">
        <v>99</v>
      </c>
      <c r="AD334" s="161" t="s">
        <v>40</v>
      </c>
      <c r="AE334" s="161" t="s">
        <v>99</v>
      </c>
      <c r="AF334" s="161" t="s">
        <v>99</v>
      </c>
    </row>
    <row r="335" ht="24" spans="1:32">
      <c r="A335" s="176"/>
      <c r="B335" s="20">
        <v>8</v>
      </c>
      <c r="C335" s="20" t="s">
        <v>1320</v>
      </c>
      <c r="D335" s="20">
        <v>22351373</v>
      </c>
      <c r="E335" s="20" t="s">
        <v>1300</v>
      </c>
      <c r="F335" s="20" t="s">
        <v>629</v>
      </c>
      <c r="G335" s="20">
        <v>177.8</v>
      </c>
      <c r="H335" s="20" t="s">
        <v>54</v>
      </c>
      <c r="I335" s="20"/>
      <c r="J335" s="20"/>
      <c r="K335" s="20"/>
      <c r="L335" s="20"/>
      <c r="M335" s="20"/>
      <c r="N335" s="20"/>
      <c r="O335" s="20"/>
      <c r="P335" s="20"/>
      <c r="Q335" s="20"/>
      <c r="R335" s="20">
        <v>30</v>
      </c>
      <c r="S335" s="20"/>
      <c r="T335" s="20">
        <v>20</v>
      </c>
      <c r="U335" s="20"/>
      <c r="V335" s="20">
        <v>30</v>
      </c>
      <c r="W335" s="20">
        <v>6</v>
      </c>
      <c r="X335" s="20" t="s">
        <v>40</v>
      </c>
      <c r="Y335" s="20">
        <f>SUM(G335:Q335)</f>
        <v>177.8</v>
      </c>
      <c r="Z335" s="20">
        <f>SUM(R335:W335)</f>
        <v>86</v>
      </c>
      <c r="AA335" s="20">
        <f>SUM(Y335:Z335)</f>
        <v>263.8</v>
      </c>
      <c r="AB335" s="20" t="s">
        <v>174</v>
      </c>
      <c r="AC335" s="161" t="s">
        <v>99</v>
      </c>
      <c r="AD335" s="161" t="s">
        <v>40</v>
      </c>
      <c r="AE335" s="161" t="s">
        <v>99</v>
      </c>
      <c r="AF335" s="20" t="s">
        <v>174</v>
      </c>
    </row>
    <row r="336" ht="36" spans="1:32">
      <c r="A336" s="176"/>
      <c r="B336" s="20">
        <v>9</v>
      </c>
      <c r="C336" s="20" t="s">
        <v>1321</v>
      </c>
      <c r="D336" s="20">
        <v>22351351</v>
      </c>
      <c r="E336" s="20" t="s">
        <v>1300</v>
      </c>
      <c r="F336" s="20" t="s">
        <v>629</v>
      </c>
      <c r="G336" s="20">
        <v>180.06</v>
      </c>
      <c r="H336" s="20"/>
      <c r="I336" s="20"/>
      <c r="J336" s="20"/>
      <c r="K336" s="20" t="s">
        <v>392</v>
      </c>
      <c r="L336" s="20"/>
      <c r="M336" s="20"/>
      <c r="N336" s="20"/>
      <c r="O336" s="20"/>
      <c r="P336" s="20"/>
      <c r="Q336" s="20"/>
      <c r="R336" s="20">
        <v>30</v>
      </c>
      <c r="S336" s="20"/>
      <c r="T336" s="20">
        <v>20</v>
      </c>
      <c r="U336" s="20"/>
      <c r="V336" s="20">
        <v>30</v>
      </c>
      <c r="W336" s="20" t="s">
        <v>1322</v>
      </c>
      <c r="X336" s="20" t="s">
        <v>40</v>
      </c>
      <c r="Y336" s="218">
        <v>180.36</v>
      </c>
      <c r="Z336" s="218">
        <v>83</v>
      </c>
      <c r="AA336" s="20">
        <f t="shared" ref="AA336:AA340" si="33">Y336+Z336</f>
        <v>263.36</v>
      </c>
      <c r="AB336" s="161" t="s">
        <v>99</v>
      </c>
      <c r="AC336" s="161" t="s">
        <v>99</v>
      </c>
      <c r="AD336" s="161" t="s">
        <v>40</v>
      </c>
      <c r="AE336" s="161" t="s">
        <v>99</v>
      </c>
      <c r="AF336" s="161" t="s">
        <v>99</v>
      </c>
    </row>
    <row r="337" ht="24" spans="1:32">
      <c r="A337" s="176"/>
      <c r="B337" s="20">
        <v>10</v>
      </c>
      <c r="C337" s="20" t="s">
        <v>1323</v>
      </c>
      <c r="D337" s="20">
        <v>22351365</v>
      </c>
      <c r="E337" s="20" t="s">
        <v>1300</v>
      </c>
      <c r="F337" s="20" t="s">
        <v>629</v>
      </c>
      <c r="G337" s="20">
        <v>177.77</v>
      </c>
      <c r="H337" s="20" t="s">
        <v>54</v>
      </c>
      <c r="I337" s="20"/>
      <c r="J337" s="20"/>
      <c r="K337" s="20"/>
      <c r="L337" s="20"/>
      <c r="M337" s="20"/>
      <c r="N337" s="20"/>
      <c r="O337" s="20"/>
      <c r="P337" s="20"/>
      <c r="Q337" s="20"/>
      <c r="R337" s="20">
        <v>30</v>
      </c>
      <c r="S337" s="20"/>
      <c r="T337" s="20">
        <v>20</v>
      </c>
      <c r="U337" s="20"/>
      <c r="V337" s="20">
        <v>30</v>
      </c>
      <c r="W337" s="20"/>
      <c r="X337" s="20" t="s">
        <v>40</v>
      </c>
      <c r="Y337" s="20">
        <v>177.77</v>
      </c>
      <c r="Z337" s="20">
        <v>80</v>
      </c>
      <c r="AA337" s="20">
        <v>257.77</v>
      </c>
      <c r="AB337" s="20" t="s">
        <v>174</v>
      </c>
      <c r="AC337" s="161" t="s">
        <v>99</v>
      </c>
      <c r="AD337" s="161" t="s">
        <v>40</v>
      </c>
      <c r="AE337" s="161" t="s">
        <v>99</v>
      </c>
      <c r="AF337" s="20" t="s">
        <v>174</v>
      </c>
    </row>
    <row r="338" ht="36" spans="1:32">
      <c r="A338" s="176"/>
      <c r="B338" s="20">
        <v>11</v>
      </c>
      <c r="C338" s="20" t="s">
        <v>1324</v>
      </c>
      <c r="D338" s="20">
        <v>22351362</v>
      </c>
      <c r="E338" s="20" t="s">
        <v>1325</v>
      </c>
      <c r="F338" s="20" t="s">
        <v>631</v>
      </c>
      <c r="G338" s="20">
        <v>173.65</v>
      </c>
      <c r="H338" s="20" t="s">
        <v>54</v>
      </c>
      <c r="I338" s="20"/>
      <c r="J338" s="215"/>
      <c r="K338" s="215"/>
      <c r="L338" s="20"/>
      <c r="M338" s="20"/>
      <c r="N338" s="20" t="s">
        <v>576</v>
      </c>
      <c r="O338" s="20"/>
      <c r="P338" s="20"/>
      <c r="Q338" s="20"/>
      <c r="R338" s="20" t="s">
        <v>1326</v>
      </c>
      <c r="S338" s="20" t="s">
        <v>1327</v>
      </c>
      <c r="T338" s="20" t="s">
        <v>1328</v>
      </c>
      <c r="U338" s="20"/>
      <c r="V338" s="20" t="s">
        <v>1329</v>
      </c>
      <c r="W338" s="214" t="s">
        <v>1330</v>
      </c>
      <c r="X338" s="20" t="s">
        <v>40</v>
      </c>
      <c r="Y338" s="20">
        <v>174.15</v>
      </c>
      <c r="Z338" s="20">
        <v>83</v>
      </c>
      <c r="AA338" s="20">
        <f t="shared" si="33"/>
        <v>257.15</v>
      </c>
      <c r="AB338" s="20" t="s">
        <v>174</v>
      </c>
      <c r="AC338" s="161" t="s">
        <v>99</v>
      </c>
      <c r="AD338" s="161" t="s">
        <v>40</v>
      </c>
      <c r="AE338" s="161" t="s">
        <v>99</v>
      </c>
      <c r="AF338" s="20" t="s">
        <v>174</v>
      </c>
    </row>
    <row r="339" ht="36" spans="1:32">
      <c r="A339" s="176"/>
      <c r="B339" s="20">
        <v>12</v>
      </c>
      <c r="C339" s="20" t="s">
        <v>1331</v>
      </c>
      <c r="D339" s="20">
        <v>22351372</v>
      </c>
      <c r="E339" s="20" t="s">
        <v>1300</v>
      </c>
      <c r="F339" s="20" t="s">
        <v>674</v>
      </c>
      <c r="G339" s="20">
        <v>180.24</v>
      </c>
      <c r="H339" s="20" t="s">
        <v>54</v>
      </c>
      <c r="I339" s="20"/>
      <c r="J339" s="215"/>
      <c r="K339" s="215"/>
      <c r="L339" s="20"/>
      <c r="M339" s="20"/>
      <c r="N339" s="20"/>
      <c r="O339" s="20"/>
      <c r="P339" s="20"/>
      <c r="Q339" s="20"/>
      <c r="R339" s="20" t="s">
        <v>1332</v>
      </c>
      <c r="S339" s="20"/>
      <c r="T339" s="20" t="s">
        <v>1333</v>
      </c>
      <c r="U339" s="20"/>
      <c r="V339" s="20" t="s">
        <v>1334</v>
      </c>
      <c r="W339" s="215"/>
      <c r="X339" s="20" t="s">
        <v>40</v>
      </c>
      <c r="Y339" s="20">
        <v>180.24</v>
      </c>
      <c r="Z339" s="20">
        <v>70</v>
      </c>
      <c r="AA339" s="20">
        <f t="shared" si="33"/>
        <v>250.24</v>
      </c>
      <c r="AB339" s="161" t="s">
        <v>99</v>
      </c>
      <c r="AC339" s="161" t="s">
        <v>99</v>
      </c>
      <c r="AD339" s="161" t="s">
        <v>40</v>
      </c>
      <c r="AE339" s="161" t="s">
        <v>99</v>
      </c>
      <c r="AF339" s="161" t="s">
        <v>99</v>
      </c>
    </row>
    <row r="340" ht="120" spans="1:32">
      <c r="A340" s="176"/>
      <c r="B340" s="20">
        <v>13</v>
      </c>
      <c r="C340" s="20" t="s">
        <v>1335</v>
      </c>
      <c r="D340" s="20">
        <v>22351378</v>
      </c>
      <c r="E340" s="20" t="s">
        <v>1300</v>
      </c>
      <c r="F340" s="20" t="s">
        <v>674</v>
      </c>
      <c r="G340" s="20">
        <v>175.54</v>
      </c>
      <c r="H340" s="20" t="s">
        <v>1336</v>
      </c>
      <c r="I340" s="20" t="s">
        <v>62</v>
      </c>
      <c r="J340" s="20"/>
      <c r="K340" s="20"/>
      <c r="L340" s="20"/>
      <c r="M340" s="20" t="s">
        <v>1337</v>
      </c>
      <c r="N340" s="20" t="s">
        <v>1338</v>
      </c>
      <c r="O340" s="20"/>
      <c r="P340" s="20"/>
      <c r="Q340" s="20"/>
      <c r="R340" s="20" t="s">
        <v>1339</v>
      </c>
      <c r="S340" s="20"/>
      <c r="T340" s="20" t="s">
        <v>1340</v>
      </c>
      <c r="U340" s="20"/>
      <c r="V340" s="20" t="s">
        <v>1341</v>
      </c>
      <c r="W340" s="20"/>
      <c r="X340" s="20" t="s">
        <v>40</v>
      </c>
      <c r="Y340" s="20">
        <v>183.44</v>
      </c>
      <c r="Z340" s="20">
        <v>66.25</v>
      </c>
      <c r="AA340" s="20">
        <f t="shared" si="33"/>
        <v>249.69</v>
      </c>
      <c r="AB340" s="161" t="s">
        <v>99</v>
      </c>
      <c r="AC340" s="20" t="s">
        <v>174</v>
      </c>
      <c r="AD340" s="161" t="s">
        <v>40</v>
      </c>
      <c r="AE340" s="161" t="s">
        <v>99</v>
      </c>
      <c r="AF340" s="20" t="s">
        <v>174</v>
      </c>
    </row>
    <row r="341" ht="24" spans="1:32">
      <c r="A341" s="176"/>
      <c r="B341" s="20">
        <v>14</v>
      </c>
      <c r="C341" s="20" t="s">
        <v>1342</v>
      </c>
      <c r="D341" s="20">
        <v>22351358</v>
      </c>
      <c r="E341" s="20" t="s">
        <v>1300</v>
      </c>
      <c r="F341" s="20" t="s">
        <v>629</v>
      </c>
      <c r="G341" s="20">
        <v>178.29</v>
      </c>
      <c r="H341" s="20" t="s">
        <v>54</v>
      </c>
      <c r="I341" s="20" t="s">
        <v>1343</v>
      </c>
      <c r="J341" s="20"/>
      <c r="K341" s="20"/>
      <c r="L341" s="20"/>
      <c r="M341" s="20"/>
      <c r="N341" s="20"/>
      <c r="O341" s="20"/>
      <c r="P341" s="20"/>
      <c r="Q341" s="20"/>
      <c r="R341" s="20">
        <v>30</v>
      </c>
      <c r="S341" s="20">
        <v>4</v>
      </c>
      <c r="T341" s="20">
        <v>20</v>
      </c>
      <c r="U341" s="20"/>
      <c r="V341" s="20">
        <v>14</v>
      </c>
      <c r="W341" s="20"/>
      <c r="X341" s="20" t="s">
        <v>40</v>
      </c>
      <c r="Y341" s="20">
        <v>180.4</v>
      </c>
      <c r="Z341" s="20">
        <v>68</v>
      </c>
      <c r="AA341" s="20">
        <v>248.4</v>
      </c>
      <c r="AB341" s="161" t="s">
        <v>99</v>
      </c>
      <c r="AC341" s="20" t="s">
        <v>174</v>
      </c>
      <c r="AD341" s="161" t="s">
        <v>40</v>
      </c>
      <c r="AE341" s="161" t="s">
        <v>99</v>
      </c>
      <c r="AF341" s="20" t="s">
        <v>174</v>
      </c>
    </row>
    <row r="342" ht="84" spans="1:32">
      <c r="A342" s="176"/>
      <c r="B342" s="20">
        <v>15</v>
      </c>
      <c r="C342" s="20" t="s">
        <v>1344</v>
      </c>
      <c r="D342" s="20">
        <v>22351341</v>
      </c>
      <c r="E342" s="20" t="s">
        <v>1300</v>
      </c>
      <c r="F342" s="20" t="s">
        <v>629</v>
      </c>
      <c r="G342" s="20">
        <v>176.82</v>
      </c>
      <c r="H342" s="20" t="s">
        <v>54</v>
      </c>
      <c r="I342" s="20"/>
      <c r="J342" s="20"/>
      <c r="K342" s="20"/>
      <c r="L342" s="20"/>
      <c r="M342" s="20"/>
      <c r="N342" s="20"/>
      <c r="O342" s="20"/>
      <c r="P342" s="20"/>
      <c r="Q342" s="20"/>
      <c r="R342" s="20" t="s">
        <v>1345</v>
      </c>
      <c r="S342" s="20"/>
      <c r="T342" s="20" t="s">
        <v>1346</v>
      </c>
      <c r="U342" s="20"/>
      <c r="V342" s="20" t="s">
        <v>1347</v>
      </c>
      <c r="W342" s="20" t="s">
        <v>1348</v>
      </c>
      <c r="X342" s="20" t="s">
        <v>40</v>
      </c>
      <c r="Y342" s="20">
        <v>176.82</v>
      </c>
      <c r="Z342" s="20">
        <v>70.75</v>
      </c>
      <c r="AA342" s="20">
        <v>247.57</v>
      </c>
      <c r="AB342" s="20" t="s">
        <v>174</v>
      </c>
      <c r="AC342" s="161" t="s">
        <v>99</v>
      </c>
      <c r="AD342" s="161" t="s">
        <v>40</v>
      </c>
      <c r="AE342" s="161" t="s">
        <v>99</v>
      </c>
      <c r="AF342" s="20" t="s">
        <v>174</v>
      </c>
    </row>
    <row r="343" ht="36" spans="1:32">
      <c r="A343" s="176"/>
      <c r="B343" s="20">
        <v>16</v>
      </c>
      <c r="C343" s="20" t="s">
        <v>1349</v>
      </c>
      <c r="D343" s="20">
        <v>22351345</v>
      </c>
      <c r="E343" s="20" t="s">
        <v>1287</v>
      </c>
      <c r="F343" s="20" t="s">
        <v>629</v>
      </c>
      <c r="G343" s="20">
        <v>175.31</v>
      </c>
      <c r="H343" s="20"/>
      <c r="I343" s="20"/>
      <c r="J343" s="20"/>
      <c r="K343" s="20"/>
      <c r="L343" s="20"/>
      <c r="M343" s="20"/>
      <c r="N343" s="20" t="s">
        <v>1350</v>
      </c>
      <c r="O343" s="20"/>
      <c r="P343" s="20"/>
      <c r="Q343" s="20"/>
      <c r="R343" s="20" t="s">
        <v>1351</v>
      </c>
      <c r="S343" s="20"/>
      <c r="T343" s="20" t="s">
        <v>1352</v>
      </c>
      <c r="U343" s="20"/>
      <c r="V343" s="20" t="s">
        <v>1351</v>
      </c>
      <c r="W343" s="20" t="s">
        <v>1353</v>
      </c>
      <c r="X343" s="20" t="s">
        <v>40</v>
      </c>
      <c r="Y343" s="20">
        <v>175.51</v>
      </c>
      <c r="Z343" s="20">
        <v>71</v>
      </c>
      <c r="AA343" s="20">
        <f t="shared" ref="AA343:AA346" si="34">Y343+Z343</f>
        <v>246.51</v>
      </c>
      <c r="AB343" s="20" t="s">
        <v>174</v>
      </c>
      <c r="AC343" s="161" t="s">
        <v>99</v>
      </c>
      <c r="AD343" s="161" t="s">
        <v>40</v>
      </c>
      <c r="AE343" s="161" t="s">
        <v>99</v>
      </c>
      <c r="AF343" s="20" t="s">
        <v>174</v>
      </c>
    </row>
    <row r="344" ht="24" spans="1:32">
      <c r="A344" s="176"/>
      <c r="B344" s="20">
        <v>17</v>
      </c>
      <c r="C344" s="20" t="s">
        <v>1354</v>
      </c>
      <c r="D344" s="20">
        <v>22351344</v>
      </c>
      <c r="E344" s="20" t="s">
        <v>1300</v>
      </c>
      <c r="F344" s="20" t="s">
        <v>1237</v>
      </c>
      <c r="G344" s="218">
        <v>172.82</v>
      </c>
      <c r="H344" s="20" t="s">
        <v>54</v>
      </c>
      <c r="I344" s="20"/>
      <c r="J344" s="20"/>
      <c r="K344" s="20"/>
      <c r="L344" s="20"/>
      <c r="M344" s="20"/>
      <c r="N344" s="20"/>
      <c r="O344" s="20"/>
      <c r="P344" s="20"/>
      <c r="Q344" s="20"/>
      <c r="R344" s="20">
        <v>30</v>
      </c>
      <c r="S344" s="20"/>
      <c r="T344" s="20">
        <v>10</v>
      </c>
      <c r="U344" s="20"/>
      <c r="V344" s="20">
        <v>30</v>
      </c>
      <c r="W344" s="20">
        <v>3</v>
      </c>
      <c r="X344" s="20" t="s">
        <v>40</v>
      </c>
      <c r="Y344" s="218">
        <v>172.82</v>
      </c>
      <c r="Z344" s="20">
        <v>73</v>
      </c>
      <c r="AA344" s="20">
        <f t="shared" si="34"/>
        <v>245.82</v>
      </c>
      <c r="AB344" s="20" t="s">
        <v>174</v>
      </c>
      <c r="AC344" s="161" t="s">
        <v>99</v>
      </c>
      <c r="AD344" s="20" t="s">
        <v>69</v>
      </c>
      <c r="AE344" s="20" t="s">
        <v>174</v>
      </c>
      <c r="AF344" s="20" t="s">
        <v>174</v>
      </c>
    </row>
    <row r="345" ht="24" spans="1:32">
      <c r="A345" s="176"/>
      <c r="B345" s="20">
        <v>18</v>
      </c>
      <c r="C345" s="20" t="s">
        <v>1355</v>
      </c>
      <c r="D345" s="20">
        <v>22351339</v>
      </c>
      <c r="E345" s="20" t="s">
        <v>1300</v>
      </c>
      <c r="F345" s="20" t="s">
        <v>629</v>
      </c>
      <c r="G345" s="20">
        <v>177.01</v>
      </c>
      <c r="H345" s="20" t="s">
        <v>54</v>
      </c>
      <c r="I345" s="20"/>
      <c r="J345" s="20"/>
      <c r="K345" s="20"/>
      <c r="L345" s="20"/>
      <c r="M345" s="20"/>
      <c r="N345" s="20"/>
      <c r="O345" s="20"/>
      <c r="P345" s="20"/>
      <c r="Q345" s="20"/>
      <c r="R345" s="20">
        <v>23.5</v>
      </c>
      <c r="S345" s="20"/>
      <c r="T345" s="20">
        <v>10</v>
      </c>
      <c r="U345" s="20"/>
      <c r="V345" s="20">
        <v>30</v>
      </c>
      <c r="W345" s="20" t="s">
        <v>1356</v>
      </c>
      <c r="X345" s="20" t="s">
        <v>40</v>
      </c>
      <c r="Y345" s="218">
        <v>177.01</v>
      </c>
      <c r="Z345" s="218">
        <f t="array" ref="Z345">SUM(R345:V345+1)</f>
        <v>68.5</v>
      </c>
      <c r="AA345" s="20">
        <f>SUM(Y345:Z345)</f>
        <v>245.51</v>
      </c>
      <c r="AB345" s="20" t="s">
        <v>174</v>
      </c>
      <c r="AC345" s="20" t="s">
        <v>174</v>
      </c>
      <c r="AD345" s="20" t="s">
        <v>69</v>
      </c>
      <c r="AE345" s="20" t="s">
        <v>174</v>
      </c>
      <c r="AF345" s="20" t="s">
        <v>174</v>
      </c>
    </row>
    <row r="346" ht="24" spans="1:32">
      <c r="A346" s="176"/>
      <c r="B346" s="20">
        <v>19</v>
      </c>
      <c r="C346" s="20" t="s">
        <v>1357</v>
      </c>
      <c r="D346" s="553" t="s">
        <v>1358</v>
      </c>
      <c r="E346" s="20" t="s">
        <v>1300</v>
      </c>
      <c r="F346" s="20" t="s">
        <v>629</v>
      </c>
      <c r="G346" s="20">
        <v>174.96</v>
      </c>
      <c r="H346" s="20" t="s">
        <v>54</v>
      </c>
      <c r="I346" s="20"/>
      <c r="J346" s="20"/>
      <c r="K346" s="20"/>
      <c r="L346" s="20"/>
      <c r="M346" s="20"/>
      <c r="N346" s="20"/>
      <c r="O346" s="20"/>
      <c r="P346" s="20"/>
      <c r="Q346" s="20"/>
      <c r="R346" s="20">
        <v>30</v>
      </c>
      <c r="S346" s="20"/>
      <c r="T346" s="20">
        <v>10</v>
      </c>
      <c r="U346" s="20"/>
      <c r="V346" s="20">
        <v>30</v>
      </c>
      <c r="W346" s="20"/>
      <c r="X346" s="20" t="s">
        <v>40</v>
      </c>
      <c r="Y346" s="218">
        <v>174.96</v>
      </c>
      <c r="Z346" s="20">
        <v>70</v>
      </c>
      <c r="AA346" s="20">
        <f t="shared" si="34"/>
        <v>244.96</v>
      </c>
      <c r="AB346" s="20" t="s">
        <v>174</v>
      </c>
      <c r="AC346" s="161" t="s">
        <v>99</v>
      </c>
      <c r="AD346" s="20" t="s">
        <v>69</v>
      </c>
      <c r="AE346" s="20" t="s">
        <v>174</v>
      </c>
      <c r="AF346" s="20" t="s">
        <v>174</v>
      </c>
    </row>
    <row r="347" ht="84" spans="1:32">
      <c r="A347" s="176"/>
      <c r="B347" s="20">
        <v>20</v>
      </c>
      <c r="C347" s="276" t="s">
        <v>1359</v>
      </c>
      <c r="D347" s="276">
        <v>22351377</v>
      </c>
      <c r="E347" s="276" t="s">
        <v>1300</v>
      </c>
      <c r="F347" s="276" t="s">
        <v>674</v>
      </c>
      <c r="G347" s="276">
        <v>172.52</v>
      </c>
      <c r="H347" s="276"/>
      <c r="I347" s="276"/>
      <c r="J347" s="276"/>
      <c r="K347" s="276"/>
      <c r="L347" s="276"/>
      <c r="M347" s="276"/>
      <c r="N347" s="286"/>
      <c r="O347" s="20"/>
      <c r="P347" s="20"/>
      <c r="Q347" s="20"/>
      <c r="R347" s="20" t="s">
        <v>1360</v>
      </c>
      <c r="S347" s="20"/>
      <c r="T347" s="20" t="s">
        <v>1361</v>
      </c>
      <c r="U347" s="20"/>
      <c r="V347" s="20" t="s">
        <v>1362</v>
      </c>
      <c r="W347" s="218" t="s">
        <v>1363</v>
      </c>
      <c r="X347" s="306" t="s">
        <v>40</v>
      </c>
      <c r="Y347" s="454">
        <v>172.52</v>
      </c>
      <c r="Z347" s="420">
        <v>72</v>
      </c>
      <c r="AA347" s="20">
        <v>244.52</v>
      </c>
      <c r="AB347" s="20" t="s">
        <v>174</v>
      </c>
      <c r="AC347" s="161" t="s">
        <v>99</v>
      </c>
      <c r="AD347" s="20" t="s">
        <v>69</v>
      </c>
      <c r="AE347" s="20" t="s">
        <v>174</v>
      </c>
      <c r="AF347" s="20" t="s">
        <v>174</v>
      </c>
    </row>
    <row r="348" ht="24" spans="1:32">
      <c r="A348" s="176"/>
      <c r="B348" s="20">
        <v>21</v>
      </c>
      <c r="C348" s="20" t="s">
        <v>1364</v>
      </c>
      <c r="D348" s="20">
        <v>22351343</v>
      </c>
      <c r="E348" s="20" t="s">
        <v>1300</v>
      </c>
      <c r="F348" s="20" t="s">
        <v>631</v>
      </c>
      <c r="G348" s="20">
        <v>173.86</v>
      </c>
      <c r="H348" s="20"/>
      <c r="I348" s="20"/>
      <c r="J348" s="20"/>
      <c r="K348" s="20"/>
      <c r="L348" s="20"/>
      <c r="M348" s="20"/>
      <c r="N348" s="20"/>
      <c r="O348" s="20"/>
      <c r="P348" s="20"/>
      <c r="Q348" s="20"/>
      <c r="R348" s="20">
        <v>30</v>
      </c>
      <c r="S348" s="20"/>
      <c r="T348" s="20">
        <v>10</v>
      </c>
      <c r="U348" s="20"/>
      <c r="V348" s="20">
        <v>30</v>
      </c>
      <c r="W348" s="20"/>
      <c r="X348" s="20" t="s">
        <v>40</v>
      </c>
      <c r="Y348" s="20">
        <v>173.86</v>
      </c>
      <c r="Z348" s="20">
        <v>70</v>
      </c>
      <c r="AA348" s="20">
        <v>243.86</v>
      </c>
      <c r="AB348" s="20" t="s">
        <v>174</v>
      </c>
      <c r="AC348" s="161" t="s">
        <v>99</v>
      </c>
      <c r="AD348" s="20" t="s">
        <v>69</v>
      </c>
      <c r="AE348" s="20" t="s">
        <v>174</v>
      </c>
      <c r="AF348" s="20" t="s">
        <v>174</v>
      </c>
    </row>
    <row r="349" ht="24" spans="1:32">
      <c r="A349" s="176"/>
      <c r="B349" s="20">
        <v>22</v>
      </c>
      <c r="C349" s="20" t="s">
        <v>1365</v>
      </c>
      <c r="D349" s="455">
        <v>22351356</v>
      </c>
      <c r="E349" s="20" t="s">
        <v>1366</v>
      </c>
      <c r="F349" s="20" t="s">
        <v>631</v>
      </c>
      <c r="G349" s="20">
        <v>181.25</v>
      </c>
      <c r="H349" s="20"/>
      <c r="I349" s="20"/>
      <c r="J349" s="20"/>
      <c r="K349" s="20"/>
      <c r="L349" s="20"/>
      <c r="M349" s="20"/>
      <c r="N349" s="20" t="s">
        <v>1367</v>
      </c>
      <c r="O349" s="20"/>
      <c r="P349" s="20"/>
      <c r="Q349" s="20"/>
      <c r="R349" s="20">
        <v>15</v>
      </c>
      <c r="S349" s="20"/>
      <c r="T349" s="20">
        <v>10</v>
      </c>
      <c r="U349" s="20"/>
      <c r="V349" s="20">
        <v>30</v>
      </c>
      <c r="W349" s="215"/>
      <c r="X349" s="20" t="s">
        <v>40</v>
      </c>
      <c r="Y349" s="20">
        <v>186.25</v>
      </c>
      <c r="Z349" s="20">
        <v>55</v>
      </c>
      <c r="AA349" s="20">
        <f t="shared" ref="AA349:AA355" si="35">Y349+Z349</f>
        <v>241.25</v>
      </c>
      <c r="AB349" s="161" t="s">
        <v>99</v>
      </c>
      <c r="AC349" s="20" t="s">
        <v>174</v>
      </c>
      <c r="AD349" s="20" t="s">
        <v>69</v>
      </c>
      <c r="AE349" s="20" t="s">
        <v>174</v>
      </c>
      <c r="AF349" s="20" t="s">
        <v>174</v>
      </c>
    </row>
    <row r="350" ht="48" spans="1:32">
      <c r="A350" s="176"/>
      <c r="B350" s="20">
        <v>23</v>
      </c>
      <c r="C350" s="20" t="s">
        <v>1368</v>
      </c>
      <c r="D350" s="20">
        <v>22351352</v>
      </c>
      <c r="E350" s="20" t="s">
        <v>1300</v>
      </c>
      <c r="F350" s="20" t="s">
        <v>629</v>
      </c>
      <c r="G350" s="20">
        <v>176.94</v>
      </c>
      <c r="H350" s="20" t="s">
        <v>1369</v>
      </c>
      <c r="I350" s="20"/>
      <c r="J350" s="20"/>
      <c r="K350" s="20"/>
      <c r="L350" s="20"/>
      <c r="M350" s="20"/>
      <c r="N350" s="20"/>
      <c r="O350" s="20"/>
      <c r="P350" s="20"/>
      <c r="Q350" s="20"/>
      <c r="R350" s="20" t="s">
        <v>1370</v>
      </c>
      <c r="S350" s="20"/>
      <c r="T350" s="20" t="s">
        <v>1371</v>
      </c>
      <c r="U350" s="20"/>
      <c r="V350" s="20" t="s">
        <v>1372</v>
      </c>
      <c r="W350" s="20"/>
      <c r="X350" s="20" t="s">
        <v>40</v>
      </c>
      <c r="Y350" s="20">
        <v>178.94</v>
      </c>
      <c r="Z350" s="20">
        <v>61.63</v>
      </c>
      <c r="AA350" s="20">
        <f t="shared" si="35"/>
        <v>240.57</v>
      </c>
      <c r="AB350" s="20" t="s">
        <v>174</v>
      </c>
      <c r="AC350" s="20" t="s">
        <v>174</v>
      </c>
      <c r="AD350" s="20" t="s">
        <v>69</v>
      </c>
      <c r="AE350" s="20" t="s">
        <v>174</v>
      </c>
      <c r="AF350" s="20" t="s">
        <v>174</v>
      </c>
    </row>
    <row r="351" ht="24" spans="1:32">
      <c r="A351" s="176"/>
      <c r="B351" s="20">
        <v>24</v>
      </c>
      <c r="C351" s="20" t="s">
        <v>1373</v>
      </c>
      <c r="D351" s="20">
        <v>22351340</v>
      </c>
      <c r="E351" s="20" t="s">
        <v>1300</v>
      </c>
      <c r="F351" s="20" t="s">
        <v>631</v>
      </c>
      <c r="G351" s="20">
        <v>178.27</v>
      </c>
      <c r="H351" s="20" t="s">
        <v>54</v>
      </c>
      <c r="I351" s="20"/>
      <c r="J351" s="20"/>
      <c r="K351" s="20" t="s">
        <v>1374</v>
      </c>
      <c r="L351" s="20"/>
      <c r="M351" s="20"/>
      <c r="N351" s="20" t="s">
        <v>1375</v>
      </c>
      <c r="O351" s="20"/>
      <c r="P351" s="20"/>
      <c r="Q351" s="20"/>
      <c r="R351" s="20" t="s">
        <v>1376</v>
      </c>
      <c r="S351" s="20"/>
      <c r="T351" s="20" t="s">
        <v>1352</v>
      </c>
      <c r="U351" s="20"/>
      <c r="V351" s="20" t="s">
        <v>1351</v>
      </c>
      <c r="W351" s="20" t="s">
        <v>1377</v>
      </c>
      <c r="X351" s="20" t="s">
        <v>40</v>
      </c>
      <c r="Y351" s="20">
        <v>182.37</v>
      </c>
      <c r="Z351" s="20">
        <v>54.25</v>
      </c>
      <c r="AA351" s="20">
        <f t="shared" si="35"/>
        <v>236.62</v>
      </c>
      <c r="AB351" s="161" t="s">
        <v>99</v>
      </c>
      <c r="AC351" s="20" t="s">
        <v>174</v>
      </c>
      <c r="AD351" s="20" t="s">
        <v>69</v>
      </c>
      <c r="AE351" s="20" t="s">
        <v>174</v>
      </c>
      <c r="AF351" s="20" t="s">
        <v>174</v>
      </c>
    </row>
    <row r="352" ht="120" spans="1:32">
      <c r="A352" s="176"/>
      <c r="B352" s="20">
        <v>25</v>
      </c>
      <c r="C352" s="20" t="s">
        <v>1378</v>
      </c>
      <c r="D352" s="20">
        <v>22351374</v>
      </c>
      <c r="E352" s="20" t="s">
        <v>1300</v>
      </c>
      <c r="F352" s="20" t="s">
        <v>629</v>
      </c>
      <c r="G352" s="20">
        <v>180.56</v>
      </c>
      <c r="H352" s="20"/>
      <c r="I352" s="20"/>
      <c r="J352" s="20"/>
      <c r="K352" s="20"/>
      <c r="L352" s="20"/>
      <c r="M352" s="20" t="s">
        <v>154</v>
      </c>
      <c r="N352" s="20" t="s">
        <v>1379</v>
      </c>
      <c r="O352" s="20"/>
      <c r="P352" s="20"/>
      <c r="Q352" s="20"/>
      <c r="R352" s="20" t="s">
        <v>1380</v>
      </c>
      <c r="S352" s="20"/>
      <c r="T352" s="20">
        <v>10</v>
      </c>
      <c r="U352" s="20"/>
      <c r="V352" s="20" t="s">
        <v>1381</v>
      </c>
      <c r="W352" s="20" t="s">
        <v>1382</v>
      </c>
      <c r="X352" s="20" t="s">
        <v>40</v>
      </c>
      <c r="Y352" s="20">
        <v>184.96</v>
      </c>
      <c r="Z352" s="20">
        <v>49.64</v>
      </c>
      <c r="AA352" s="20">
        <f t="shared" si="35"/>
        <v>234.6</v>
      </c>
      <c r="AB352" s="161" t="s">
        <v>99</v>
      </c>
      <c r="AC352" s="20" t="s">
        <v>174</v>
      </c>
      <c r="AD352" s="20" t="s">
        <v>69</v>
      </c>
      <c r="AE352" s="20" t="s">
        <v>174</v>
      </c>
      <c r="AF352" s="20" t="s">
        <v>174</v>
      </c>
    </row>
    <row r="353" ht="96" spans="1:32">
      <c r="A353" s="176"/>
      <c r="B353" s="20">
        <v>26</v>
      </c>
      <c r="C353" s="276" t="s">
        <v>1383</v>
      </c>
      <c r="D353" s="276">
        <v>22351361</v>
      </c>
      <c r="E353" s="276" t="s">
        <v>1300</v>
      </c>
      <c r="F353" s="276" t="s">
        <v>819</v>
      </c>
      <c r="G353" s="420">
        <v>175.35</v>
      </c>
      <c r="H353" s="276" t="s">
        <v>54</v>
      </c>
      <c r="I353" s="276"/>
      <c r="J353" s="276"/>
      <c r="K353" s="276"/>
      <c r="L353" s="276"/>
      <c r="M353" s="276"/>
      <c r="N353" s="286" t="s">
        <v>1384</v>
      </c>
      <c r="O353" s="20"/>
      <c r="P353" s="20"/>
      <c r="Q353" s="20"/>
      <c r="R353" s="20" t="s">
        <v>1385</v>
      </c>
      <c r="S353" s="20"/>
      <c r="T353" s="20" t="s">
        <v>1386</v>
      </c>
      <c r="U353" s="20"/>
      <c r="V353" s="20"/>
      <c r="W353" s="20"/>
      <c r="X353" s="306" t="s">
        <v>40</v>
      </c>
      <c r="Y353" s="420">
        <v>187.35</v>
      </c>
      <c r="Z353" s="420">
        <v>46.25</v>
      </c>
      <c r="AA353" s="20">
        <f t="shared" si="35"/>
        <v>233.6</v>
      </c>
      <c r="AB353" s="161" t="s">
        <v>99</v>
      </c>
      <c r="AC353" s="20" t="s">
        <v>174</v>
      </c>
      <c r="AD353" s="20" t="s">
        <v>69</v>
      </c>
      <c r="AE353" s="20" t="s">
        <v>174</v>
      </c>
      <c r="AF353" s="20" t="s">
        <v>174</v>
      </c>
    </row>
    <row r="354" ht="24" spans="1:32">
      <c r="A354" s="176"/>
      <c r="B354" s="20">
        <v>27</v>
      </c>
      <c r="C354" s="20" t="s">
        <v>1387</v>
      </c>
      <c r="D354" s="20">
        <v>22351371</v>
      </c>
      <c r="E354" s="20" t="s">
        <v>1300</v>
      </c>
      <c r="F354" s="20" t="s">
        <v>631</v>
      </c>
      <c r="G354" s="20">
        <v>171.44</v>
      </c>
      <c r="H354" s="20" t="s">
        <v>54</v>
      </c>
      <c r="I354" s="20"/>
      <c r="J354" s="20"/>
      <c r="K354" s="20"/>
      <c r="L354" s="20"/>
      <c r="M354" s="20"/>
      <c r="N354" s="20"/>
      <c r="O354" s="20"/>
      <c r="P354" s="20"/>
      <c r="Q354" s="20"/>
      <c r="R354" s="20">
        <v>21</v>
      </c>
      <c r="S354" s="20"/>
      <c r="T354" s="20">
        <v>10</v>
      </c>
      <c r="U354" s="20"/>
      <c r="V354" s="20">
        <v>30</v>
      </c>
      <c r="W354" s="20"/>
      <c r="X354" s="20" t="s">
        <v>40</v>
      </c>
      <c r="Y354" s="20">
        <v>171.44</v>
      </c>
      <c r="Z354" s="20">
        <v>61</v>
      </c>
      <c r="AA354" s="20">
        <f t="shared" si="35"/>
        <v>232.44</v>
      </c>
      <c r="AB354" s="20" t="s">
        <v>174</v>
      </c>
      <c r="AC354" s="20" t="s">
        <v>174</v>
      </c>
      <c r="AD354" s="20" t="s">
        <v>69</v>
      </c>
      <c r="AE354" s="20" t="s">
        <v>174</v>
      </c>
      <c r="AF354" s="20" t="s">
        <v>174</v>
      </c>
    </row>
    <row r="355" ht="156" spans="1:32">
      <c r="A355" s="176"/>
      <c r="B355" s="20">
        <v>28</v>
      </c>
      <c r="C355" s="20" t="s">
        <v>1388</v>
      </c>
      <c r="D355" s="20">
        <v>22351370</v>
      </c>
      <c r="E355" s="20" t="s">
        <v>1300</v>
      </c>
      <c r="F355" s="20" t="s">
        <v>629</v>
      </c>
      <c r="G355" s="20" t="s">
        <v>1389</v>
      </c>
      <c r="H355" s="20"/>
      <c r="I355" s="20"/>
      <c r="J355" s="20"/>
      <c r="K355" s="20"/>
      <c r="L355" s="20"/>
      <c r="M355" s="20"/>
      <c r="N355" s="20" t="s">
        <v>551</v>
      </c>
      <c r="O355" s="20"/>
      <c r="P355" s="20"/>
      <c r="Q355" s="20"/>
      <c r="R355" s="20"/>
      <c r="S355" s="20"/>
      <c r="T355" s="20" t="s">
        <v>1390</v>
      </c>
      <c r="U355" s="20"/>
      <c r="V355" s="20" t="s">
        <v>1391</v>
      </c>
      <c r="W355" s="20" t="s">
        <v>1392</v>
      </c>
      <c r="X355" s="20" t="s">
        <v>40</v>
      </c>
      <c r="Y355" s="20">
        <v>180.03</v>
      </c>
      <c r="Z355" s="20">
        <v>52</v>
      </c>
      <c r="AA355" s="20">
        <f t="shared" si="35"/>
        <v>232.03</v>
      </c>
      <c r="AB355" s="20" t="s">
        <v>99</v>
      </c>
      <c r="AC355" s="20" t="s">
        <v>174</v>
      </c>
      <c r="AD355" s="20" t="s">
        <v>69</v>
      </c>
      <c r="AE355" s="20" t="s">
        <v>174</v>
      </c>
      <c r="AF355" s="20" t="s">
        <v>174</v>
      </c>
    </row>
    <row r="356" ht="24" spans="1:32">
      <c r="A356" s="176"/>
      <c r="B356" s="20">
        <v>29</v>
      </c>
      <c r="C356" s="20" t="s">
        <v>1393</v>
      </c>
      <c r="D356" s="20" t="s">
        <v>1394</v>
      </c>
      <c r="E356" s="20" t="s">
        <v>1300</v>
      </c>
      <c r="F356" s="20" t="s">
        <v>631</v>
      </c>
      <c r="G356" s="20">
        <v>179.45</v>
      </c>
      <c r="H356" s="20"/>
      <c r="I356" s="20"/>
      <c r="J356" s="20"/>
      <c r="K356" s="20"/>
      <c r="L356" s="20"/>
      <c r="M356" s="20"/>
      <c r="N356" s="20"/>
      <c r="O356" s="20"/>
      <c r="P356" s="20"/>
      <c r="Q356" s="20"/>
      <c r="R356" s="20">
        <v>11.25</v>
      </c>
      <c r="S356" s="20"/>
      <c r="T356" s="20">
        <v>10</v>
      </c>
      <c r="U356" s="20"/>
      <c r="V356" s="20">
        <v>30</v>
      </c>
      <c r="W356" s="20"/>
      <c r="X356" s="20" t="s">
        <v>40</v>
      </c>
      <c r="Y356" s="20">
        <v>179.45</v>
      </c>
      <c r="Z356" s="20">
        <v>51.25</v>
      </c>
      <c r="AA356" s="20">
        <v>230.7</v>
      </c>
      <c r="AB356" s="20" t="s">
        <v>174</v>
      </c>
      <c r="AC356" s="20" t="s">
        <v>174</v>
      </c>
      <c r="AD356" s="20" t="s">
        <v>69</v>
      </c>
      <c r="AE356" s="20" t="s">
        <v>174</v>
      </c>
      <c r="AF356" s="20" t="s">
        <v>174</v>
      </c>
    </row>
    <row r="357" ht="60" spans="1:32">
      <c r="A357" s="176"/>
      <c r="B357" s="20">
        <v>30</v>
      </c>
      <c r="C357" s="259" t="s">
        <v>1395</v>
      </c>
      <c r="D357" s="259" t="s">
        <v>1396</v>
      </c>
      <c r="E357" s="259" t="s">
        <v>1300</v>
      </c>
      <c r="F357" s="259" t="s">
        <v>631</v>
      </c>
      <c r="G357" s="259">
        <v>177.16</v>
      </c>
      <c r="H357" s="259"/>
      <c r="I357" s="259"/>
      <c r="J357" s="259"/>
      <c r="K357" s="259"/>
      <c r="L357" s="259"/>
      <c r="M357" s="259"/>
      <c r="N357" s="259" t="s">
        <v>1397</v>
      </c>
      <c r="O357" s="259"/>
      <c r="P357" s="259"/>
      <c r="Q357" s="259"/>
      <c r="R357" s="259" t="s">
        <v>1398</v>
      </c>
      <c r="S357" s="259"/>
      <c r="T357" s="259" t="s">
        <v>1399</v>
      </c>
      <c r="U357" s="259"/>
      <c r="V357" s="259" t="s">
        <v>1400</v>
      </c>
      <c r="W357" s="259"/>
      <c r="X357" s="259" t="s">
        <v>40</v>
      </c>
      <c r="Y357" s="259">
        <v>177.16</v>
      </c>
      <c r="Z357" s="259">
        <v>47.5</v>
      </c>
      <c r="AA357" s="259">
        <f t="shared" ref="AA357:AA362" si="36">Y357+Z357</f>
        <v>224.66</v>
      </c>
      <c r="AB357" s="20" t="s">
        <v>174</v>
      </c>
      <c r="AC357" s="20" t="s">
        <v>174</v>
      </c>
      <c r="AD357" s="20" t="s">
        <v>69</v>
      </c>
      <c r="AE357" s="20" t="s">
        <v>174</v>
      </c>
      <c r="AF357" s="20" t="s">
        <v>174</v>
      </c>
    </row>
    <row r="358" ht="24" spans="1:32">
      <c r="A358" s="176"/>
      <c r="B358" s="20">
        <v>31</v>
      </c>
      <c r="C358" s="20" t="s">
        <v>1401</v>
      </c>
      <c r="D358" s="20">
        <v>22351363</v>
      </c>
      <c r="E358" s="20" t="s">
        <v>1300</v>
      </c>
      <c r="F358" s="20" t="s">
        <v>631</v>
      </c>
      <c r="G358" s="20">
        <v>173.79</v>
      </c>
      <c r="H358" s="20" t="s">
        <v>54</v>
      </c>
      <c r="I358" s="20"/>
      <c r="J358" s="20"/>
      <c r="K358" s="20"/>
      <c r="L358" s="20"/>
      <c r="M358" s="20"/>
      <c r="N358" s="20"/>
      <c r="O358" s="20"/>
      <c r="P358" s="20"/>
      <c r="Q358" s="20"/>
      <c r="R358" s="20">
        <v>7.5</v>
      </c>
      <c r="S358" s="20"/>
      <c r="T358" s="20">
        <v>10</v>
      </c>
      <c r="U358" s="20"/>
      <c r="V358" s="20">
        <v>30</v>
      </c>
      <c r="W358" s="20"/>
      <c r="X358" s="20" t="s">
        <v>40</v>
      </c>
      <c r="Y358" s="20">
        <v>173.79</v>
      </c>
      <c r="Z358" s="20">
        <v>47.5</v>
      </c>
      <c r="AA358" s="20">
        <f t="shared" si="36"/>
        <v>221.29</v>
      </c>
      <c r="AB358" s="20" t="s">
        <v>174</v>
      </c>
      <c r="AC358" s="20" t="s">
        <v>174</v>
      </c>
      <c r="AD358" s="20" t="s">
        <v>69</v>
      </c>
      <c r="AE358" s="20" t="s">
        <v>174</v>
      </c>
      <c r="AF358" s="20" t="s">
        <v>174</v>
      </c>
    </row>
    <row r="359" ht="117" spans="1:32">
      <c r="A359" s="176"/>
      <c r="B359" s="20">
        <v>32</v>
      </c>
      <c r="C359" s="283" t="s">
        <v>1402</v>
      </c>
      <c r="D359" s="456" t="s">
        <v>1403</v>
      </c>
      <c r="E359" s="420" t="s">
        <v>1300</v>
      </c>
      <c r="F359" s="283" t="s">
        <v>674</v>
      </c>
      <c r="G359" s="457">
        <v>177.29</v>
      </c>
      <c r="H359" s="283"/>
      <c r="I359" s="283"/>
      <c r="J359" s="352" t="s">
        <v>413</v>
      </c>
      <c r="K359" s="352"/>
      <c r="L359" s="352"/>
      <c r="M359" s="283"/>
      <c r="N359" s="352" t="s">
        <v>1404</v>
      </c>
      <c r="O359" s="352"/>
      <c r="P359" s="352"/>
      <c r="Q359" s="352"/>
      <c r="R359" s="352"/>
      <c r="S359" s="352"/>
      <c r="T359" s="352">
        <v>10</v>
      </c>
      <c r="U359" s="352"/>
      <c r="V359" s="352" t="s">
        <v>1405</v>
      </c>
      <c r="W359" s="283" t="s">
        <v>1406</v>
      </c>
      <c r="X359" s="283" t="s">
        <v>40</v>
      </c>
      <c r="Y359" s="283">
        <v>178.99</v>
      </c>
      <c r="Z359" s="283">
        <v>34.5</v>
      </c>
      <c r="AA359" s="283">
        <f>SUM(Y359,Z359)</f>
        <v>213.49</v>
      </c>
      <c r="AB359" s="464" t="s">
        <v>174</v>
      </c>
      <c r="AC359" s="20" t="s">
        <v>174</v>
      </c>
      <c r="AD359" s="20" t="s">
        <v>69</v>
      </c>
      <c r="AE359" s="20" t="s">
        <v>174</v>
      </c>
      <c r="AF359" s="20" t="s">
        <v>174</v>
      </c>
    </row>
    <row r="360" ht="36" spans="1:32">
      <c r="A360" s="176"/>
      <c r="B360" s="20">
        <v>33</v>
      </c>
      <c r="C360" s="20" t="s">
        <v>1407</v>
      </c>
      <c r="D360" s="20">
        <v>22351367</v>
      </c>
      <c r="E360" s="20" t="s">
        <v>1300</v>
      </c>
      <c r="F360" s="20" t="s">
        <v>631</v>
      </c>
      <c r="G360" s="20">
        <v>175.99</v>
      </c>
      <c r="H360" s="20" t="s">
        <v>54</v>
      </c>
      <c r="I360" s="20"/>
      <c r="J360" s="20"/>
      <c r="K360" s="20"/>
      <c r="L360" s="20"/>
      <c r="M360" s="20"/>
      <c r="N360" s="20"/>
      <c r="O360" s="20"/>
      <c r="P360" s="20"/>
      <c r="Q360" s="20"/>
      <c r="R360" s="20" t="s">
        <v>1408</v>
      </c>
      <c r="S360" s="20"/>
      <c r="T360" s="20" t="s">
        <v>1409</v>
      </c>
      <c r="U360" s="20"/>
      <c r="V360" s="20"/>
      <c r="W360" s="20"/>
      <c r="X360" s="20" t="s">
        <v>40</v>
      </c>
      <c r="Y360" s="20">
        <v>175.99</v>
      </c>
      <c r="Z360" s="20">
        <v>40</v>
      </c>
      <c r="AA360" s="20">
        <f t="shared" si="36"/>
        <v>215.99</v>
      </c>
      <c r="AB360" s="20" t="s">
        <v>174</v>
      </c>
      <c r="AC360" s="20" t="s">
        <v>174</v>
      </c>
      <c r="AD360" s="20" t="s">
        <v>69</v>
      </c>
      <c r="AE360" s="20" t="s">
        <v>174</v>
      </c>
      <c r="AF360" s="20" t="s">
        <v>174</v>
      </c>
    </row>
    <row r="361" ht="84" spans="1:32">
      <c r="A361" s="176"/>
      <c r="B361" s="20">
        <v>34</v>
      </c>
      <c r="C361" s="20" t="s">
        <v>1410</v>
      </c>
      <c r="D361" s="20">
        <v>22351350</v>
      </c>
      <c r="E361" s="20" t="s">
        <v>1300</v>
      </c>
      <c r="F361" s="20" t="s">
        <v>674</v>
      </c>
      <c r="G361" s="20">
        <v>174.66</v>
      </c>
      <c r="H361" s="20"/>
      <c r="I361" s="20"/>
      <c r="J361" s="20"/>
      <c r="K361" s="20"/>
      <c r="L361" s="20"/>
      <c r="M361" s="20"/>
      <c r="N361" s="20"/>
      <c r="O361" s="20"/>
      <c r="P361" s="20"/>
      <c r="Q361" s="20"/>
      <c r="R361" s="20" t="s">
        <v>1411</v>
      </c>
      <c r="S361" s="20"/>
      <c r="T361" s="20" t="s">
        <v>1412</v>
      </c>
      <c r="U361" s="20"/>
      <c r="V361" s="20" t="s">
        <v>1413</v>
      </c>
      <c r="W361" s="20"/>
      <c r="X361" s="20" t="s">
        <v>40</v>
      </c>
      <c r="Y361" s="20">
        <v>174.66</v>
      </c>
      <c r="Z361" s="20">
        <f>3.75+10+7.5+17.68</f>
        <v>38.93</v>
      </c>
      <c r="AA361" s="20">
        <f t="shared" si="36"/>
        <v>213.59</v>
      </c>
      <c r="AB361" s="20" t="s">
        <v>174</v>
      </c>
      <c r="AC361" s="20" t="s">
        <v>174</v>
      </c>
      <c r="AD361" s="20" t="s">
        <v>69</v>
      </c>
      <c r="AE361" s="20" t="s">
        <v>174</v>
      </c>
      <c r="AF361" s="20" t="s">
        <v>174</v>
      </c>
    </row>
    <row r="362" ht="24" spans="1:32">
      <c r="A362" s="176"/>
      <c r="B362" s="20">
        <v>35</v>
      </c>
      <c r="C362" s="20" t="s">
        <v>1414</v>
      </c>
      <c r="D362" s="20" t="s">
        <v>1415</v>
      </c>
      <c r="E362" s="20" t="s">
        <v>1300</v>
      </c>
      <c r="F362" s="20" t="s">
        <v>629</v>
      </c>
      <c r="G362" s="20" t="s">
        <v>1416</v>
      </c>
      <c r="H362" s="20"/>
      <c r="I362" s="20"/>
      <c r="J362" s="20"/>
      <c r="K362" s="20"/>
      <c r="L362" s="20"/>
      <c r="M362" s="20"/>
      <c r="N362" s="20"/>
      <c r="O362" s="20"/>
      <c r="P362" s="20"/>
      <c r="Q362" s="20"/>
      <c r="R362" s="20">
        <v>11.25</v>
      </c>
      <c r="S362" s="20"/>
      <c r="T362" s="20">
        <v>10</v>
      </c>
      <c r="U362" s="20"/>
      <c r="V362" s="20">
        <v>13.78</v>
      </c>
      <c r="W362" s="20"/>
      <c r="X362" s="20" t="s">
        <v>40</v>
      </c>
      <c r="Y362" s="228">
        <v>177.96</v>
      </c>
      <c r="Z362" s="20">
        <v>35.03</v>
      </c>
      <c r="AA362" s="20">
        <f t="shared" si="36"/>
        <v>212.99</v>
      </c>
      <c r="AB362" s="20" t="s">
        <v>174</v>
      </c>
      <c r="AC362" s="20" t="s">
        <v>174</v>
      </c>
      <c r="AD362" s="20" t="s">
        <v>69</v>
      </c>
      <c r="AE362" s="20" t="s">
        <v>174</v>
      </c>
      <c r="AF362" s="20" t="s">
        <v>174</v>
      </c>
    </row>
    <row r="363" ht="24" spans="1:32">
      <c r="A363" s="176"/>
      <c r="B363" s="20">
        <v>36</v>
      </c>
      <c r="C363" s="20" t="s">
        <v>1417</v>
      </c>
      <c r="D363" s="20">
        <v>22351359</v>
      </c>
      <c r="E363" s="20" t="s">
        <v>1300</v>
      </c>
      <c r="F363" s="20" t="s">
        <v>631</v>
      </c>
      <c r="G363" s="20">
        <v>178.83</v>
      </c>
      <c r="H363" s="20"/>
      <c r="I363" s="20"/>
      <c r="J363" s="20"/>
      <c r="K363" s="20"/>
      <c r="L363" s="20"/>
      <c r="M363" s="20"/>
      <c r="N363" s="20"/>
      <c r="O363" s="20"/>
      <c r="P363" s="20"/>
      <c r="Q363" s="20"/>
      <c r="R363" s="20"/>
      <c r="S363" s="20"/>
      <c r="T363" s="20">
        <v>10</v>
      </c>
      <c r="U363" s="20"/>
      <c r="V363" s="20"/>
      <c r="W363" s="20"/>
      <c r="X363" s="20" t="s">
        <v>40</v>
      </c>
      <c r="Y363" s="20">
        <v>178.83</v>
      </c>
      <c r="Z363" s="20">
        <v>10</v>
      </c>
      <c r="AA363" s="20">
        <v>188.83</v>
      </c>
      <c r="AB363" s="20" t="s">
        <v>174</v>
      </c>
      <c r="AC363" s="20" t="s">
        <v>174</v>
      </c>
      <c r="AD363" s="20" t="s">
        <v>69</v>
      </c>
      <c r="AE363" s="20" t="s">
        <v>174</v>
      </c>
      <c r="AF363" s="20" t="s">
        <v>174</v>
      </c>
    </row>
    <row r="364" ht="24" spans="1:32">
      <c r="A364" s="176"/>
      <c r="B364" s="259">
        <v>37</v>
      </c>
      <c r="C364" s="276" t="s">
        <v>1418</v>
      </c>
      <c r="D364" s="276">
        <v>22351360</v>
      </c>
      <c r="E364" s="259" t="s">
        <v>1300</v>
      </c>
      <c r="F364" s="276" t="s">
        <v>674</v>
      </c>
      <c r="G364" s="276">
        <v>177.83</v>
      </c>
      <c r="H364" s="276"/>
      <c r="I364" s="276"/>
      <c r="J364" s="276"/>
      <c r="K364" s="276"/>
      <c r="L364" s="276"/>
      <c r="M364" s="276"/>
      <c r="N364" s="460"/>
      <c r="O364" s="259"/>
      <c r="P364" s="259"/>
      <c r="Q364" s="259"/>
      <c r="R364" s="259" t="s">
        <v>1419</v>
      </c>
      <c r="S364" s="259"/>
      <c r="T364" s="259"/>
      <c r="U364" s="259"/>
      <c r="V364" s="259"/>
      <c r="W364" s="259"/>
      <c r="X364" s="306" t="s">
        <v>40</v>
      </c>
      <c r="Y364" s="276">
        <v>177.83</v>
      </c>
      <c r="Z364" s="465">
        <v>7.5</v>
      </c>
      <c r="AA364" s="259">
        <f>Y364+Z364</f>
        <v>185.33</v>
      </c>
      <c r="AB364" s="259" t="s">
        <v>174</v>
      </c>
      <c r="AC364" s="259" t="s">
        <v>174</v>
      </c>
      <c r="AD364" s="259" t="s">
        <v>69</v>
      </c>
      <c r="AE364" s="259" t="s">
        <v>174</v>
      </c>
      <c r="AF364" s="259" t="s">
        <v>174</v>
      </c>
    </row>
    <row r="365" ht="24" spans="1:32">
      <c r="A365" s="177"/>
      <c r="B365" s="20">
        <v>38</v>
      </c>
      <c r="C365" s="20" t="s">
        <v>1420</v>
      </c>
      <c r="D365" s="20">
        <v>22351354</v>
      </c>
      <c r="E365" s="259" t="s">
        <v>1300</v>
      </c>
      <c r="F365" s="20" t="s">
        <v>631</v>
      </c>
      <c r="G365" s="20">
        <v>172.31</v>
      </c>
      <c r="H365" s="20"/>
      <c r="I365" s="20"/>
      <c r="J365" s="215"/>
      <c r="K365" s="215"/>
      <c r="L365" s="20"/>
      <c r="M365" s="20"/>
      <c r="N365" s="20"/>
      <c r="O365" s="20"/>
      <c r="P365" s="20"/>
      <c r="Q365" s="20"/>
      <c r="R365" s="20"/>
      <c r="S365" s="20"/>
      <c r="T365" s="20"/>
      <c r="U365" s="20"/>
      <c r="V365" s="20"/>
      <c r="W365" s="215" t="s">
        <v>1421</v>
      </c>
      <c r="X365" s="20" t="s">
        <v>40</v>
      </c>
      <c r="Y365" s="20">
        <v>172.31</v>
      </c>
      <c r="Z365" s="20">
        <v>1</v>
      </c>
      <c r="AA365" s="20">
        <v>173.31</v>
      </c>
      <c r="AB365" s="259" t="s">
        <v>174</v>
      </c>
      <c r="AC365" s="259" t="s">
        <v>174</v>
      </c>
      <c r="AD365" s="259" t="s">
        <v>69</v>
      </c>
      <c r="AE365" s="259" t="s">
        <v>174</v>
      </c>
      <c r="AF365" s="259" t="s">
        <v>174</v>
      </c>
    </row>
    <row r="366" spans="1:32">
      <c r="A366" s="458"/>
      <c r="B366" s="458"/>
      <c r="C366" s="458"/>
      <c r="D366" s="458"/>
      <c r="E366" s="458"/>
      <c r="F366" s="458"/>
      <c r="G366" s="458"/>
      <c r="H366" s="458"/>
      <c r="I366" s="458"/>
      <c r="J366" s="458"/>
      <c r="K366" s="458"/>
      <c r="L366" s="458"/>
      <c r="M366" s="458"/>
      <c r="N366" s="458"/>
      <c r="O366" s="458"/>
      <c r="P366" s="458"/>
      <c r="Q366" s="458"/>
      <c r="R366" s="458"/>
      <c r="S366" s="458"/>
      <c r="T366" s="458"/>
      <c r="U366" s="458"/>
      <c r="V366" s="458"/>
      <c r="W366" s="458"/>
      <c r="X366" s="458"/>
      <c r="Y366" s="458"/>
      <c r="Z366" s="458"/>
      <c r="AA366" s="458"/>
      <c r="AB366" s="458"/>
      <c r="AC366" s="458"/>
      <c r="AD366" s="458"/>
      <c r="AE366" s="458"/>
      <c r="AF366" s="458"/>
    </row>
    <row r="367" spans="1:32">
      <c r="A367" s="458"/>
      <c r="B367" s="458"/>
      <c r="C367" s="458"/>
      <c r="D367" s="458"/>
      <c r="E367" s="458"/>
      <c r="F367" s="458"/>
      <c r="G367" s="458"/>
      <c r="H367" s="458"/>
      <c r="I367" s="458"/>
      <c r="J367" s="458"/>
      <c r="K367" s="458"/>
      <c r="L367" s="458"/>
      <c r="M367" s="458"/>
      <c r="N367" s="458"/>
      <c r="O367" s="458"/>
      <c r="P367" s="458"/>
      <c r="Q367" s="458"/>
      <c r="R367" s="458"/>
      <c r="S367" s="458"/>
      <c r="T367" s="458"/>
      <c r="U367" s="458"/>
      <c r="V367" s="458"/>
      <c r="W367" s="458"/>
      <c r="X367" s="458"/>
      <c r="Y367" s="458"/>
      <c r="Z367" s="458"/>
      <c r="AA367" s="458"/>
      <c r="AB367" s="458"/>
      <c r="AC367" s="458"/>
      <c r="AD367" s="458"/>
      <c r="AE367" s="458"/>
      <c r="AF367" s="458"/>
    </row>
    <row r="368" spans="1:32">
      <c r="A368" s="458"/>
      <c r="B368" s="458"/>
      <c r="C368" s="458"/>
      <c r="D368" s="458"/>
      <c r="E368" s="458"/>
      <c r="F368" s="458"/>
      <c r="G368" s="458"/>
      <c r="H368" s="458"/>
      <c r="I368" s="458"/>
      <c r="J368" s="458"/>
      <c r="K368" s="458"/>
      <c r="L368" s="458"/>
      <c r="M368" s="458"/>
      <c r="N368" s="458"/>
      <c r="O368" s="458"/>
      <c r="P368" s="458"/>
      <c r="Q368" s="458"/>
      <c r="R368" s="458"/>
      <c r="S368" s="458"/>
      <c r="T368" s="458"/>
      <c r="U368" s="458"/>
      <c r="V368" s="458"/>
      <c r="W368" s="458"/>
      <c r="X368" s="458"/>
      <c r="Y368" s="458"/>
      <c r="Z368" s="458"/>
      <c r="AA368" s="458"/>
      <c r="AB368" s="458"/>
      <c r="AC368" s="458"/>
      <c r="AD368" s="458"/>
      <c r="AE368" s="458"/>
      <c r="AF368" s="458"/>
    </row>
    <row r="369" spans="1:32">
      <c r="A369" s="458"/>
      <c r="B369" s="458"/>
      <c r="C369" s="458"/>
      <c r="D369" s="458"/>
      <c r="E369" s="458"/>
      <c r="F369" s="458"/>
      <c r="G369" s="458"/>
      <c r="H369" s="458"/>
      <c r="I369" s="458"/>
      <c r="J369" s="458"/>
      <c r="K369" s="458"/>
      <c r="L369" s="458"/>
      <c r="M369" s="458"/>
      <c r="N369" s="458"/>
      <c r="O369" s="458"/>
      <c r="P369" s="458"/>
      <c r="Q369" s="458"/>
      <c r="R369" s="458"/>
      <c r="S369" s="458"/>
      <c r="T369" s="458"/>
      <c r="U369" s="458"/>
      <c r="V369" s="458"/>
      <c r="W369" s="458"/>
      <c r="X369" s="458"/>
      <c r="Y369" s="458"/>
      <c r="Z369" s="458"/>
      <c r="AA369" s="458"/>
      <c r="AB369" s="458"/>
      <c r="AC369" s="458"/>
      <c r="AD369" s="458"/>
      <c r="AE369" s="458"/>
      <c r="AF369" s="458"/>
    </row>
    <row r="370" spans="1:32">
      <c r="A370" s="458"/>
      <c r="B370" s="458"/>
      <c r="C370" s="458"/>
      <c r="D370" s="458"/>
      <c r="E370" s="458"/>
      <c r="F370" s="458"/>
      <c r="G370" s="458"/>
      <c r="H370" s="458"/>
      <c r="I370" s="458"/>
      <c r="J370" s="458"/>
      <c r="K370" s="458"/>
      <c r="L370" s="458"/>
      <c r="M370" s="458"/>
      <c r="N370" s="458"/>
      <c r="O370" s="458"/>
      <c r="P370" s="458"/>
      <c r="Q370" s="458"/>
      <c r="R370" s="458"/>
      <c r="S370" s="458"/>
      <c r="T370" s="458"/>
      <c r="U370" s="458"/>
      <c r="V370" s="458"/>
      <c r="W370" s="458"/>
      <c r="X370" s="458"/>
      <c r="Y370" s="458"/>
      <c r="Z370" s="458"/>
      <c r="AA370" s="458"/>
      <c r="AB370" s="458"/>
      <c r="AC370" s="458"/>
      <c r="AD370" s="458"/>
      <c r="AE370" s="458"/>
      <c r="AF370" s="458"/>
    </row>
    <row r="371" spans="1:32">
      <c r="A371" s="458"/>
      <c r="B371" s="458"/>
      <c r="C371" s="458"/>
      <c r="D371" s="458"/>
      <c r="E371" s="458"/>
      <c r="F371" s="458"/>
      <c r="G371" s="458"/>
      <c r="H371" s="458"/>
      <c r="I371" s="458"/>
      <c r="J371" s="458"/>
      <c r="K371" s="458"/>
      <c r="L371" s="458"/>
      <c r="M371" s="458"/>
      <c r="N371" s="458"/>
      <c r="O371" s="458"/>
      <c r="P371" s="458"/>
      <c r="Q371" s="458"/>
      <c r="R371" s="458"/>
      <c r="S371" s="458"/>
      <c r="T371" s="458"/>
      <c r="U371" s="458"/>
      <c r="V371" s="458"/>
      <c r="W371" s="458"/>
      <c r="X371" s="458"/>
      <c r="Y371" s="458"/>
      <c r="Z371" s="458"/>
      <c r="AA371" s="458"/>
      <c r="AB371" s="458"/>
      <c r="AC371" s="458"/>
      <c r="AD371" s="458"/>
      <c r="AE371" s="458"/>
      <c r="AF371" s="458"/>
    </row>
    <row r="372" spans="1:32">
      <c r="A372" s="458"/>
      <c r="B372" s="458"/>
      <c r="C372" s="458"/>
      <c r="D372" s="458"/>
      <c r="E372" s="458"/>
      <c r="F372" s="458"/>
      <c r="G372" s="458"/>
      <c r="H372" s="458"/>
      <c r="I372" s="458"/>
      <c r="J372" s="458"/>
      <c r="K372" s="458"/>
      <c r="L372" s="458"/>
      <c r="M372" s="458"/>
      <c r="N372" s="458"/>
      <c r="O372" s="458"/>
      <c r="P372" s="458"/>
      <c r="Q372" s="458"/>
      <c r="R372" s="458"/>
      <c r="S372" s="458"/>
      <c r="T372" s="458"/>
      <c r="U372" s="458"/>
      <c r="V372" s="458"/>
      <c r="W372" s="458"/>
      <c r="X372" s="458"/>
      <c r="Y372" s="458"/>
      <c r="Z372" s="458"/>
      <c r="AA372" s="458"/>
      <c r="AB372" s="458"/>
      <c r="AC372" s="458"/>
      <c r="AD372" s="458"/>
      <c r="AE372" s="458"/>
      <c r="AF372" s="458"/>
    </row>
    <row r="373" spans="1:32">
      <c r="A373" s="458"/>
      <c r="B373" s="458"/>
      <c r="C373" s="458"/>
      <c r="D373" s="458"/>
      <c r="E373" s="458"/>
      <c r="F373" s="458"/>
      <c r="G373" s="458"/>
      <c r="H373" s="458"/>
      <c r="I373" s="458"/>
      <c r="J373" s="458"/>
      <c r="K373" s="458"/>
      <c r="L373" s="458"/>
      <c r="M373" s="458"/>
      <c r="N373" s="458"/>
      <c r="O373" s="458"/>
      <c r="P373" s="458"/>
      <c r="Q373" s="458"/>
      <c r="R373" s="458"/>
      <c r="S373" s="458"/>
      <c r="T373" s="458"/>
      <c r="U373" s="458"/>
      <c r="V373" s="458"/>
      <c r="W373" s="458"/>
      <c r="X373" s="458"/>
      <c r="Y373" s="458"/>
      <c r="Z373" s="458"/>
      <c r="AA373" s="458"/>
      <c r="AB373" s="458"/>
      <c r="AC373" s="458"/>
      <c r="AD373" s="458"/>
      <c r="AE373" s="458"/>
      <c r="AF373" s="458"/>
    </row>
    <row r="374" spans="1:32">
      <c r="A374" s="458"/>
      <c r="B374" s="458"/>
      <c r="C374" s="458"/>
      <c r="D374" s="458"/>
      <c r="E374" s="458"/>
      <c r="F374" s="458"/>
      <c r="G374" s="458"/>
      <c r="H374" s="458"/>
      <c r="I374" s="458"/>
      <c r="J374" s="458"/>
      <c r="K374" s="458"/>
      <c r="L374" s="458"/>
      <c r="M374" s="458"/>
      <c r="N374" s="458"/>
      <c r="O374" s="458"/>
      <c r="P374" s="458"/>
      <c r="Q374" s="458"/>
      <c r="R374" s="458"/>
      <c r="S374" s="458"/>
      <c r="T374" s="458"/>
      <c r="U374" s="458"/>
      <c r="V374" s="458"/>
      <c r="W374" s="458"/>
      <c r="X374" s="458"/>
      <c r="Y374" s="458"/>
      <c r="Z374" s="458"/>
      <c r="AA374" s="458"/>
      <c r="AB374" s="458"/>
      <c r="AC374" s="458"/>
      <c r="AD374" s="458"/>
      <c r="AE374" s="458"/>
      <c r="AF374" s="458"/>
    </row>
    <row r="375" spans="1:32">
      <c r="A375" s="458"/>
      <c r="B375" s="458"/>
      <c r="C375" s="458"/>
      <c r="D375" s="458"/>
      <c r="E375" s="458"/>
      <c r="F375" s="458"/>
      <c r="G375" s="458"/>
      <c r="H375" s="458"/>
      <c r="I375" s="458"/>
      <c r="J375" s="458"/>
      <c r="K375" s="458"/>
      <c r="L375" s="458"/>
      <c r="M375" s="458"/>
      <c r="N375" s="458"/>
      <c r="O375" s="458"/>
      <c r="P375" s="458"/>
      <c r="Q375" s="458"/>
      <c r="R375" s="458"/>
      <c r="S375" s="458"/>
      <c r="T375" s="458"/>
      <c r="U375" s="458"/>
      <c r="V375" s="458"/>
      <c r="W375" s="458"/>
      <c r="X375" s="458"/>
      <c r="Y375" s="458"/>
      <c r="Z375" s="458"/>
      <c r="AA375" s="458"/>
      <c r="AB375" s="458"/>
      <c r="AC375" s="458"/>
      <c r="AD375" s="458"/>
      <c r="AE375" s="458"/>
      <c r="AF375" s="458"/>
    </row>
    <row r="376" spans="1:32">
      <c r="A376" s="458"/>
      <c r="B376" s="458"/>
      <c r="C376" s="458"/>
      <c r="D376" s="458"/>
      <c r="E376" s="458"/>
      <c r="F376" s="458"/>
      <c r="G376" s="458"/>
      <c r="H376" s="458"/>
      <c r="I376" s="458"/>
      <c r="J376" s="458"/>
      <c r="K376" s="458"/>
      <c r="L376" s="458"/>
      <c r="M376" s="458"/>
      <c r="N376" s="458"/>
      <c r="O376" s="458"/>
      <c r="P376" s="458"/>
      <c r="Q376" s="458"/>
      <c r="R376" s="458"/>
      <c r="S376" s="458"/>
      <c r="T376" s="458"/>
      <c r="U376" s="458"/>
      <c r="V376" s="458"/>
      <c r="W376" s="458"/>
      <c r="X376" s="458"/>
      <c r="Y376" s="458"/>
      <c r="Z376" s="458"/>
      <c r="AA376" s="458"/>
      <c r="AB376" s="458"/>
      <c r="AC376" s="458"/>
      <c r="AD376" s="458"/>
      <c r="AE376" s="458"/>
      <c r="AF376" s="458"/>
    </row>
    <row r="377" spans="1:32">
      <c r="A377" s="458"/>
      <c r="B377" s="458"/>
      <c r="C377" s="458"/>
      <c r="D377" s="458"/>
      <c r="E377" s="458"/>
      <c r="F377" s="458"/>
      <c r="G377" s="458"/>
      <c r="H377" s="458"/>
      <c r="I377" s="458"/>
      <c r="J377" s="458"/>
      <c r="K377" s="458"/>
      <c r="L377" s="458"/>
      <c r="M377" s="458"/>
      <c r="N377" s="458"/>
      <c r="O377" s="458"/>
      <c r="P377" s="458"/>
      <c r="Q377" s="458"/>
      <c r="R377" s="458"/>
      <c r="S377" s="458"/>
      <c r="T377" s="458"/>
      <c r="U377" s="458"/>
      <c r="V377" s="458"/>
      <c r="W377" s="458"/>
      <c r="X377" s="458"/>
      <c r="Y377" s="458"/>
      <c r="Z377" s="458"/>
      <c r="AA377" s="458"/>
      <c r="AB377" s="458"/>
      <c r="AC377" s="458"/>
      <c r="AD377" s="458"/>
      <c r="AE377" s="458"/>
      <c r="AF377" s="458"/>
    </row>
    <row r="378" spans="1:32">
      <c r="A378" s="458"/>
      <c r="B378" s="458"/>
      <c r="C378" s="458"/>
      <c r="D378" s="458"/>
      <c r="E378" s="458"/>
      <c r="F378" s="458"/>
      <c r="G378" s="458"/>
      <c r="H378" s="458"/>
      <c r="I378" s="458"/>
      <c r="J378" s="458"/>
      <c r="K378" s="458"/>
      <c r="L378" s="458"/>
      <c r="M378" s="458"/>
      <c r="N378" s="458"/>
      <c r="O378" s="458"/>
      <c r="P378" s="458"/>
      <c r="Q378" s="458"/>
      <c r="R378" s="458"/>
      <c r="S378" s="458"/>
      <c r="T378" s="458"/>
      <c r="U378" s="458"/>
      <c r="V378" s="458"/>
      <c r="W378" s="458"/>
      <c r="X378" s="458"/>
      <c r="Y378" s="458"/>
      <c r="Z378" s="458"/>
      <c r="AA378" s="458"/>
      <c r="AB378" s="458"/>
      <c r="AC378" s="458"/>
      <c r="AD378" s="458"/>
      <c r="AE378" s="458"/>
      <c r="AF378" s="458"/>
    </row>
    <row r="379" spans="1:32">
      <c r="A379" s="458"/>
      <c r="B379" s="458"/>
      <c r="C379" s="458"/>
      <c r="D379" s="458"/>
      <c r="E379" s="458"/>
      <c r="F379" s="458"/>
      <c r="G379" s="458"/>
      <c r="H379" s="458"/>
      <c r="I379" s="458"/>
      <c r="J379" s="458"/>
      <c r="K379" s="458"/>
      <c r="L379" s="458"/>
      <c r="M379" s="458"/>
      <c r="N379" s="458"/>
      <c r="O379" s="458"/>
      <c r="P379" s="458"/>
      <c r="Q379" s="458"/>
      <c r="R379" s="458"/>
      <c r="S379" s="458"/>
      <c r="T379" s="458"/>
      <c r="U379" s="458"/>
      <c r="V379" s="458"/>
      <c r="W379" s="458"/>
      <c r="X379" s="458"/>
      <c r="Y379" s="458"/>
      <c r="Z379" s="458"/>
      <c r="AA379" s="458"/>
      <c r="AB379" s="458"/>
      <c r="AC379" s="458"/>
      <c r="AD379" s="458"/>
      <c r="AE379" s="458"/>
      <c r="AF379" s="458"/>
    </row>
    <row r="380" spans="1:32">
      <c r="A380" s="458"/>
      <c r="B380" s="458"/>
      <c r="C380" s="458"/>
      <c r="D380" s="458"/>
      <c r="E380" s="458"/>
      <c r="F380" s="458"/>
      <c r="G380" s="458"/>
      <c r="H380" s="458"/>
      <c r="I380" s="458"/>
      <c r="J380" s="458"/>
      <c r="K380" s="458"/>
      <c r="L380" s="458"/>
      <c r="M380" s="458"/>
      <c r="N380" s="458"/>
      <c r="O380" s="458"/>
      <c r="P380" s="458"/>
      <c r="Q380" s="458"/>
      <c r="R380" s="458"/>
      <c r="S380" s="458"/>
      <c r="T380" s="458"/>
      <c r="U380" s="458"/>
      <c r="V380" s="458"/>
      <c r="W380" s="458"/>
      <c r="X380" s="458"/>
      <c r="Y380" s="458"/>
      <c r="Z380" s="458"/>
      <c r="AA380" s="458"/>
      <c r="AB380" s="458"/>
      <c r="AC380" s="458"/>
      <c r="AD380" s="458"/>
      <c r="AE380" s="458"/>
      <c r="AF380" s="458"/>
    </row>
    <row r="381" spans="1:32">
      <c r="A381" s="458"/>
      <c r="B381" s="458"/>
      <c r="C381" s="458"/>
      <c r="D381" s="458"/>
      <c r="E381" s="458"/>
      <c r="F381" s="458"/>
      <c r="G381" s="458"/>
      <c r="H381" s="458"/>
      <c r="I381" s="458"/>
      <c r="J381" s="458"/>
      <c r="K381" s="458"/>
      <c r="L381" s="458"/>
      <c r="M381" s="458"/>
      <c r="N381" s="458"/>
      <c r="O381" s="458"/>
      <c r="P381" s="458"/>
      <c r="Q381" s="458"/>
      <c r="R381" s="458"/>
      <c r="S381" s="458"/>
      <c r="T381" s="458"/>
      <c r="U381" s="458"/>
      <c r="V381" s="458"/>
      <c r="W381" s="458"/>
      <c r="X381" s="458"/>
      <c r="Y381" s="458"/>
      <c r="Z381" s="458"/>
      <c r="AA381" s="458"/>
      <c r="AB381" s="458"/>
      <c r="AC381" s="458"/>
      <c r="AD381" s="458"/>
      <c r="AE381" s="458"/>
      <c r="AF381" s="458"/>
    </row>
    <row r="382" spans="1:32">
      <c r="A382" s="458"/>
      <c r="B382" s="458"/>
      <c r="C382" s="458"/>
      <c r="D382" s="458"/>
      <c r="E382" s="458"/>
      <c r="F382" s="458"/>
      <c r="G382" s="458"/>
      <c r="H382" s="458"/>
      <c r="I382" s="458"/>
      <c r="J382" s="458"/>
      <c r="K382" s="458"/>
      <c r="L382" s="458"/>
      <c r="M382" s="458"/>
      <c r="N382" s="458"/>
      <c r="O382" s="458"/>
      <c r="P382" s="458"/>
      <c r="Q382" s="458"/>
      <c r="R382" s="458"/>
      <c r="S382" s="458"/>
      <c r="T382" s="458"/>
      <c r="U382" s="458"/>
      <c r="V382" s="458"/>
      <c r="W382" s="458"/>
      <c r="X382" s="458"/>
      <c r="Y382" s="458"/>
      <c r="Z382" s="458"/>
      <c r="AA382" s="458"/>
      <c r="AB382" s="458"/>
      <c r="AC382" s="458"/>
      <c r="AD382" s="458"/>
      <c r="AE382" s="458"/>
      <c r="AF382" s="458"/>
    </row>
    <row r="383" spans="1:32">
      <c r="A383" s="458"/>
      <c r="B383" s="458"/>
      <c r="C383" s="458"/>
      <c r="D383" s="458"/>
      <c r="E383" s="458"/>
      <c r="F383" s="458"/>
      <c r="G383" s="458"/>
      <c r="H383" s="458"/>
      <c r="I383" s="458"/>
      <c r="J383" s="458"/>
      <c r="K383" s="458"/>
      <c r="L383" s="458"/>
      <c r="M383" s="458"/>
      <c r="N383" s="458"/>
      <c r="O383" s="458"/>
      <c r="P383" s="458"/>
      <c r="Q383" s="458"/>
      <c r="R383" s="458"/>
      <c r="S383" s="458"/>
      <c r="T383" s="458"/>
      <c r="U383" s="458"/>
      <c r="V383" s="458"/>
      <c r="W383" s="458"/>
      <c r="X383" s="458"/>
      <c r="Y383" s="458"/>
      <c r="Z383" s="458"/>
      <c r="AA383" s="458"/>
      <c r="AB383" s="458"/>
      <c r="AC383" s="458"/>
      <c r="AD383" s="458"/>
      <c r="AE383" s="458"/>
      <c r="AF383" s="458"/>
    </row>
    <row r="384" spans="1:32">
      <c r="A384" s="458"/>
      <c r="B384" s="458"/>
      <c r="C384" s="458"/>
      <c r="D384" s="458"/>
      <c r="E384" s="458"/>
      <c r="F384" s="458"/>
      <c r="G384" s="458"/>
      <c r="H384" s="458"/>
      <c r="I384" s="458"/>
      <c r="J384" s="458"/>
      <c r="K384" s="458"/>
      <c r="L384" s="458"/>
      <c r="M384" s="458"/>
      <c r="N384" s="458"/>
      <c r="O384" s="458"/>
      <c r="P384" s="458"/>
      <c r="Q384" s="458"/>
      <c r="R384" s="458"/>
      <c r="S384" s="458"/>
      <c r="T384" s="458"/>
      <c r="U384" s="458"/>
      <c r="V384" s="458"/>
      <c r="W384" s="458"/>
      <c r="X384" s="458"/>
      <c r="Y384" s="458"/>
      <c r="Z384" s="458"/>
      <c r="AA384" s="458"/>
      <c r="AB384" s="458"/>
      <c r="AC384" s="458"/>
      <c r="AD384" s="458"/>
      <c r="AE384" s="458"/>
      <c r="AF384" s="458"/>
    </row>
    <row r="385" spans="1:32">
      <c r="A385" s="458"/>
      <c r="B385" s="458"/>
      <c r="C385" s="458"/>
      <c r="D385" s="458"/>
      <c r="E385" s="458"/>
      <c r="F385" s="458"/>
      <c r="G385" s="458"/>
      <c r="H385" s="458"/>
      <c r="I385" s="458"/>
      <c r="J385" s="458"/>
      <c r="K385" s="458"/>
      <c r="L385" s="458"/>
      <c r="M385" s="458"/>
      <c r="N385" s="458"/>
      <c r="O385" s="458"/>
      <c r="P385" s="458"/>
      <c r="Q385" s="458"/>
      <c r="R385" s="458"/>
      <c r="S385" s="458"/>
      <c r="T385" s="458"/>
      <c r="U385" s="458"/>
      <c r="V385" s="458"/>
      <c r="W385" s="458"/>
      <c r="X385" s="458"/>
      <c r="Y385" s="458"/>
      <c r="Z385" s="458"/>
      <c r="AA385" s="458"/>
      <c r="AB385" s="458"/>
      <c r="AC385" s="458"/>
      <c r="AD385" s="458"/>
      <c r="AE385" s="458"/>
      <c r="AF385" s="458"/>
    </row>
    <row r="386" spans="1:32">
      <c r="A386" s="458"/>
      <c r="B386" s="458"/>
      <c r="C386" s="458"/>
      <c r="D386" s="458"/>
      <c r="E386" s="458"/>
      <c r="F386" s="458"/>
      <c r="G386" s="458"/>
      <c r="H386" s="458"/>
      <c r="I386" s="458"/>
      <c r="J386" s="458"/>
      <c r="K386" s="458"/>
      <c r="L386" s="458"/>
      <c r="M386" s="458"/>
      <c r="N386" s="458"/>
      <c r="O386" s="458"/>
      <c r="P386" s="458"/>
      <c r="Q386" s="458"/>
      <c r="R386" s="458"/>
      <c r="S386" s="458"/>
      <c r="T386" s="458"/>
      <c r="U386" s="458"/>
      <c r="V386" s="458"/>
      <c r="W386" s="458"/>
      <c r="X386" s="458"/>
      <c r="Y386" s="458"/>
      <c r="Z386" s="458"/>
      <c r="AA386" s="458"/>
      <c r="AB386" s="458"/>
      <c r="AC386" s="458"/>
      <c r="AD386" s="458"/>
      <c r="AE386" s="458"/>
      <c r="AF386" s="458"/>
    </row>
    <row r="387" spans="1:32">
      <c r="A387" s="458"/>
      <c r="B387" s="458"/>
      <c r="C387" s="458"/>
      <c r="D387" s="458"/>
      <c r="E387" s="458"/>
      <c r="F387" s="458"/>
      <c r="G387" s="458"/>
      <c r="H387" s="458"/>
      <c r="I387" s="458"/>
      <c r="J387" s="458"/>
      <c r="K387" s="458"/>
      <c r="L387" s="458"/>
      <c r="M387" s="458"/>
      <c r="N387" s="458"/>
      <c r="O387" s="458"/>
      <c r="P387" s="458"/>
      <c r="Q387" s="458"/>
      <c r="R387" s="458"/>
      <c r="S387" s="458"/>
      <c r="T387" s="458"/>
      <c r="U387" s="458"/>
      <c r="V387" s="458"/>
      <c r="W387" s="458"/>
      <c r="X387" s="458"/>
      <c r="Y387" s="458"/>
      <c r="Z387" s="458"/>
      <c r="AA387" s="458"/>
      <c r="AB387" s="458"/>
      <c r="AC387" s="458"/>
      <c r="AD387" s="458"/>
      <c r="AE387" s="458"/>
      <c r="AF387" s="458"/>
    </row>
    <row r="388" spans="1:32">
      <c r="A388" s="458"/>
      <c r="B388" s="458"/>
      <c r="C388" s="458"/>
      <c r="D388" s="458"/>
      <c r="E388" s="458"/>
      <c r="F388" s="458"/>
      <c r="G388" s="458"/>
      <c r="H388" s="458"/>
      <c r="I388" s="458"/>
      <c r="J388" s="458"/>
      <c r="K388" s="458"/>
      <c r="L388" s="458"/>
      <c r="M388" s="458"/>
      <c r="N388" s="458"/>
      <c r="O388" s="458"/>
      <c r="P388" s="458"/>
      <c r="Q388" s="458"/>
      <c r="R388" s="458"/>
      <c r="S388" s="458"/>
      <c r="T388" s="458"/>
      <c r="U388" s="458"/>
      <c r="V388" s="458"/>
      <c r="W388" s="458"/>
      <c r="X388" s="458"/>
      <c r="Y388" s="458"/>
      <c r="Z388" s="458"/>
      <c r="AA388" s="458"/>
      <c r="AB388" s="458"/>
      <c r="AC388" s="458"/>
      <c r="AD388" s="458"/>
      <c r="AE388" s="458"/>
      <c r="AF388" s="458"/>
    </row>
    <row r="389" spans="1:32">
      <c r="A389" s="458"/>
      <c r="B389" s="458"/>
      <c r="C389" s="458"/>
      <c r="D389" s="458"/>
      <c r="E389" s="458"/>
      <c r="F389" s="458"/>
      <c r="G389" s="458"/>
      <c r="H389" s="458"/>
      <c r="I389" s="458"/>
      <c r="J389" s="458"/>
      <c r="K389" s="458"/>
      <c r="L389" s="458"/>
      <c r="M389" s="458"/>
      <c r="N389" s="458"/>
      <c r="O389" s="458"/>
      <c r="P389" s="458"/>
      <c r="Q389" s="458"/>
      <c r="R389" s="458"/>
      <c r="S389" s="458"/>
      <c r="T389" s="458"/>
      <c r="U389" s="458"/>
      <c r="V389" s="458"/>
      <c r="W389" s="458"/>
      <c r="X389" s="458"/>
      <c r="Y389" s="458"/>
      <c r="Z389" s="458"/>
      <c r="AA389" s="458"/>
      <c r="AB389" s="458"/>
      <c r="AC389" s="458"/>
      <c r="AD389" s="458"/>
      <c r="AE389" s="458"/>
      <c r="AF389" s="458"/>
    </row>
    <row r="390" spans="1:32">
      <c r="A390" s="458"/>
      <c r="B390" s="458"/>
      <c r="C390" s="458"/>
      <c r="D390" s="458"/>
      <c r="E390" s="458"/>
      <c r="F390" s="458"/>
      <c r="G390" s="458"/>
      <c r="H390" s="458"/>
      <c r="I390" s="458"/>
      <c r="J390" s="458"/>
      <c r="K390" s="458"/>
      <c r="L390" s="458"/>
      <c r="M390" s="458"/>
      <c r="N390" s="458"/>
      <c r="O390" s="458"/>
      <c r="P390" s="458"/>
      <c r="Q390" s="458"/>
      <c r="R390" s="458"/>
      <c r="S390" s="458"/>
      <c r="T390" s="458"/>
      <c r="U390" s="458"/>
      <c r="V390" s="458"/>
      <c r="W390" s="458"/>
      <c r="X390" s="458"/>
      <c r="Y390" s="458"/>
      <c r="Z390" s="458"/>
      <c r="AA390" s="458"/>
      <c r="AB390" s="458"/>
      <c r="AC390" s="458"/>
      <c r="AD390" s="458"/>
      <c r="AE390" s="458"/>
      <c r="AF390" s="458"/>
    </row>
    <row r="391" spans="1:32">
      <c r="A391" s="458"/>
      <c r="B391" s="458"/>
      <c r="C391" s="458"/>
      <c r="D391" s="458"/>
      <c r="E391" s="458"/>
      <c r="F391" s="458"/>
      <c r="G391" s="458"/>
      <c r="H391" s="458"/>
      <c r="I391" s="458"/>
      <c r="J391" s="458"/>
      <c r="K391" s="458"/>
      <c r="L391" s="458"/>
      <c r="M391" s="458"/>
      <c r="N391" s="458"/>
      <c r="O391" s="458"/>
      <c r="P391" s="458"/>
      <c r="Q391" s="458"/>
      <c r="R391" s="458"/>
      <c r="S391" s="458"/>
      <c r="T391" s="458"/>
      <c r="U391" s="458"/>
      <c r="V391" s="458"/>
      <c r="W391" s="458"/>
      <c r="X391" s="458"/>
      <c r="Y391" s="458"/>
      <c r="Z391" s="458"/>
      <c r="AA391" s="458"/>
      <c r="AB391" s="458"/>
      <c r="AC391" s="458"/>
      <c r="AD391" s="458"/>
      <c r="AE391" s="458"/>
      <c r="AF391" s="458"/>
    </row>
    <row r="392" spans="1:32">
      <c r="A392" s="458"/>
      <c r="B392" s="458"/>
      <c r="C392" s="458"/>
      <c r="D392" s="458"/>
      <c r="E392" s="458"/>
      <c r="F392" s="458"/>
      <c r="G392" s="458"/>
      <c r="H392" s="458"/>
      <c r="I392" s="458"/>
      <c r="J392" s="458"/>
      <c r="K392" s="458"/>
      <c r="L392" s="458"/>
      <c r="M392" s="458"/>
      <c r="N392" s="458"/>
      <c r="O392" s="458"/>
      <c r="P392" s="458"/>
      <c r="Q392" s="458"/>
      <c r="R392" s="458"/>
      <c r="S392" s="458"/>
      <c r="T392" s="458"/>
      <c r="U392" s="458"/>
      <c r="V392" s="458"/>
      <c r="W392" s="458"/>
      <c r="X392" s="458"/>
      <c r="Y392" s="458"/>
      <c r="Z392" s="458"/>
      <c r="AA392" s="458"/>
      <c r="AB392" s="458"/>
      <c r="AC392" s="458"/>
      <c r="AD392" s="458"/>
      <c r="AE392" s="458"/>
      <c r="AF392" s="458"/>
    </row>
    <row r="393" spans="1:32">
      <c r="A393" s="458"/>
      <c r="B393" s="458"/>
      <c r="C393" s="458"/>
      <c r="D393" s="458"/>
      <c r="E393" s="458"/>
      <c r="F393" s="458"/>
      <c r="G393" s="458"/>
      <c r="H393" s="458"/>
      <c r="I393" s="458"/>
      <c r="J393" s="458"/>
      <c r="K393" s="458"/>
      <c r="L393" s="458"/>
      <c r="M393" s="458"/>
      <c r="N393" s="458"/>
      <c r="O393" s="458"/>
      <c r="P393" s="458"/>
      <c r="Q393" s="458"/>
      <c r="R393" s="458"/>
      <c r="S393" s="458"/>
      <c r="T393" s="458"/>
      <c r="U393" s="458"/>
      <c r="V393" s="458"/>
      <c r="W393" s="458"/>
      <c r="X393" s="458"/>
      <c r="Y393" s="458"/>
      <c r="Z393" s="458"/>
      <c r="AA393" s="458"/>
      <c r="AB393" s="458"/>
      <c r="AC393" s="458"/>
      <c r="AD393" s="458"/>
      <c r="AE393" s="458"/>
      <c r="AF393" s="458"/>
    </row>
    <row r="394" spans="1:32">
      <c r="A394" s="458"/>
      <c r="B394" s="458"/>
      <c r="C394" s="458"/>
      <c r="D394" s="458"/>
      <c r="E394" s="458"/>
      <c r="F394" s="458"/>
      <c r="G394" s="458"/>
      <c r="H394" s="458"/>
      <c r="I394" s="458"/>
      <c r="J394" s="458"/>
      <c r="K394" s="458"/>
      <c r="L394" s="458"/>
      <c r="M394" s="458"/>
      <c r="N394" s="458"/>
      <c r="O394" s="458"/>
      <c r="P394" s="458"/>
      <c r="Q394" s="458"/>
      <c r="R394" s="458"/>
      <c r="S394" s="458"/>
      <c r="T394" s="458"/>
      <c r="U394" s="458"/>
      <c r="V394" s="458"/>
      <c r="W394" s="458"/>
      <c r="X394" s="458"/>
      <c r="Y394" s="458"/>
      <c r="Z394" s="458"/>
      <c r="AA394" s="458"/>
      <c r="AB394" s="458"/>
      <c r="AC394" s="458"/>
      <c r="AD394" s="458"/>
      <c r="AE394" s="458"/>
      <c r="AF394" s="458"/>
    </row>
    <row r="395" spans="1:32">
      <c r="A395" s="458"/>
      <c r="B395" s="458"/>
      <c r="C395" s="458"/>
      <c r="D395" s="458"/>
      <c r="E395" s="458"/>
      <c r="F395" s="458"/>
      <c r="G395" s="458"/>
      <c r="H395" s="458"/>
      <c r="I395" s="458"/>
      <c r="J395" s="458"/>
      <c r="K395" s="458"/>
      <c r="L395" s="458"/>
      <c r="M395" s="458"/>
      <c r="N395" s="458"/>
      <c r="O395" s="458"/>
      <c r="P395" s="458"/>
      <c r="Q395" s="458"/>
      <c r="R395" s="458"/>
      <c r="S395" s="458"/>
      <c r="T395" s="458"/>
      <c r="U395" s="458"/>
      <c r="V395" s="458"/>
      <c r="W395" s="458"/>
      <c r="X395" s="458"/>
      <c r="Y395" s="458"/>
      <c r="Z395" s="458"/>
      <c r="AA395" s="458"/>
      <c r="AB395" s="458"/>
      <c r="AC395" s="458"/>
      <c r="AD395" s="458"/>
      <c r="AE395" s="458"/>
      <c r="AF395" s="458"/>
    </row>
    <row r="396" spans="1:32">
      <c r="A396" s="458"/>
      <c r="B396" s="458"/>
      <c r="C396" s="458"/>
      <c r="D396" s="458"/>
      <c r="E396" s="458"/>
      <c r="F396" s="458"/>
      <c r="G396" s="458"/>
      <c r="H396" s="458"/>
      <c r="I396" s="458"/>
      <c r="J396" s="458"/>
      <c r="K396" s="458"/>
      <c r="L396" s="458"/>
      <c r="M396" s="458"/>
      <c r="N396" s="458"/>
      <c r="O396" s="458"/>
      <c r="P396" s="458"/>
      <c r="Q396" s="458"/>
      <c r="R396" s="458"/>
      <c r="S396" s="458"/>
      <c r="T396" s="458"/>
      <c r="U396" s="458"/>
      <c r="V396" s="458"/>
      <c r="W396" s="458"/>
      <c r="X396" s="458"/>
      <c r="Y396" s="458"/>
      <c r="Z396" s="458"/>
      <c r="AA396" s="458"/>
      <c r="AB396" s="458"/>
      <c r="AC396" s="458"/>
      <c r="AD396" s="458"/>
      <c r="AE396" s="458"/>
      <c r="AF396" s="458"/>
    </row>
    <row r="397" spans="1:32">
      <c r="A397" s="458"/>
      <c r="B397" s="458"/>
      <c r="C397" s="458"/>
      <c r="D397" s="458"/>
      <c r="E397" s="458"/>
      <c r="F397" s="458"/>
      <c r="G397" s="458"/>
      <c r="H397" s="458"/>
      <c r="I397" s="458"/>
      <c r="J397" s="458"/>
      <c r="K397" s="458"/>
      <c r="L397" s="458"/>
      <c r="M397" s="458"/>
      <c r="N397" s="458"/>
      <c r="O397" s="458"/>
      <c r="P397" s="458"/>
      <c r="Q397" s="458"/>
      <c r="R397" s="458"/>
      <c r="S397" s="458"/>
      <c r="T397" s="458"/>
      <c r="U397" s="458"/>
      <c r="V397" s="458"/>
      <c r="W397" s="458"/>
      <c r="X397" s="458"/>
      <c r="Y397" s="458"/>
      <c r="Z397" s="458"/>
      <c r="AA397" s="458"/>
      <c r="AB397" s="458"/>
      <c r="AC397" s="458"/>
      <c r="AD397" s="458"/>
      <c r="AE397" s="458"/>
      <c r="AF397" s="458"/>
    </row>
    <row r="398" spans="1:32">
      <c r="A398" s="458"/>
      <c r="B398" s="458"/>
      <c r="C398" s="458"/>
      <c r="D398" s="458"/>
      <c r="E398" s="458"/>
      <c r="F398" s="458"/>
      <c r="G398" s="458"/>
      <c r="H398" s="458"/>
      <c r="I398" s="458"/>
      <c r="J398" s="458"/>
      <c r="K398" s="458"/>
      <c r="L398" s="458"/>
      <c r="M398" s="458"/>
      <c r="N398" s="458"/>
      <c r="O398" s="458"/>
      <c r="P398" s="458"/>
      <c r="Q398" s="458"/>
      <c r="R398" s="458"/>
      <c r="S398" s="458"/>
      <c r="T398" s="458"/>
      <c r="U398" s="458"/>
      <c r="V398" s="458"/>
      <c r="W398" s="458"/>
      <c r="X398" s="458"/>
      <c r="Y398" s="458"/>
      <c r="Z398" s="458"/>
      <c r="AA398" s="458"/>
      <c r="AB398" s="458"/>
      <c r="AC398" s="458"/>
      <c r="AD398" s="458"/>
      <c r="AE398" s="458"/>
      <c r="AF398" s="458"/>
    </row>
    <row r="399" spans="1:32">
      <c r="A399" s="458"/>
      <c r="B399" s="458"/>
      <c r="C399" s="458"/>
      <c r="D399" s="458"/>
      <c r="E399" s="458"/>
      <c r="F399" s="458"/>
      <c r="G399" s="458"/>
      <c r="H399" s="458"/>
      <c r="I399" s="458"/>
      <c r="J399" s="458"/>
      <c r="K399" s="458"/>
      <c r="L399" s="458"/>
      <c r="M399" s="458"/>
      <c r="N399" s="458"/>
      <c r="O399" s="458"/>
      <c r="P399" s="458"/>
      <c r="Q399" s="458"/>
      <c r="R399" s="458"/>
      <c r="S399" s="458"/>
      <c r="T399" s="458"/>
      <c r="U399" s="458"/>
      <c r="V399" s="458"/>
      <c r="W399" s="458"/>
      <c r="X399" s="458"/>
      <c r="Y399" s="458"/>
      <c r="Z399" s="458"/>
      <c r="AA399" s="458"/>
      <c r="AB399" s="458"/>
      <c r="AC399" s="458"/>
      <c r="AD399" s="458"/>
      <c r="AE399" s="458"/>
      <c r="AF399" s="458"/>
    </row>
    <row r="400" spans="1:32">
      <c r="A400" s="458"/>
      <c r="B400" s="458"/>
      <c r="C400" s="458"/>
      <c r="D400" s="458"/>
      <c r="E400" s="458"/>
      <c r="F400" s="458"/>
      <c r="G400" s="458"/>
      <c r="H400" s="458"/>
      <c r="I400" s="458"/>
      <c r="J400" s="458"/>
      <c r="K400" s="458"/>
      <c r="L400" s="458"/>
      <c r="M400" s="458"/>
      <c r="N400" s="458"/>
      <c r="O400" s="458"/>
      <c r="P400" s="458"/>
      <c r="Q400" s="458"/>
      <c r="R400" s="458"/>
      <c r="S400" s="458"/>
      <c r="T400" s="458"/>
      <c r="U400" s="458"/>
      <c r="V400" s="458"/>
      <c r="W400" s="458"/>
      <c r="X400" s="458"/>
      <c r="Y400" s="458"/>
      <c r="Z400" s="458"/>
      <c r="AA400" s="458"/>
      <c r="AB400" s="458"/>
      <c r="AC400" s="458"/>
      <c r="AD400" s="458"/>
      <c r="AE400" s="458"/>
      <c r="AF400" s="458"/>
    </row>
    <row r="401" spans="1:32">
      <c r="A401" s="458"/>
      <c r="B401" s="458"/>
      <c r="C401" s="458"/>
      <c r="D401" s="458"/>
      <c r="E401" s="458"/>
      <c r="F401" s="458"/>
      <c r="G401" s="458"/>
      <c r="H401" s="458"/>
      <c r="I401" s="458"/>
      <c r="J401" s="458"/>
      <c r="K401" s="458"/>
      <c r="L401" s="458"/>
      <c r="M401" s="458"/>
      <c r="N401" s="458"/>
      <c r="O401" s="458"/>
      <c r="P401" s="458"/>
      <c r="Q401" s="458"/>
      <c r="R401" s="458"/>
      <c r="S401" s="458"/>
      <c r="T401" s="458"/>
      <c r="U401" s="458"/>
      <c r="V401" s="458"/>
      <c r="W401" s="458"/>
      <c r="X401" s="458"/>
      <c r="Y401" s="458"/>
      <c r="Z401" s="458"/>
      <c r="AA401" s="458"/>
      <c r="AB401" s="458"/>
      <c r="AC401" s="458"/>
      <c r="AD401" s="458"/>
      <c r="AE401" s="458"/>
      <c r="AF401" s="458"/>
    </row>
    <row r="402" spans="1:32">
      <c r="A402" s="458"/>
      <c r="B402" s="458"/>
      <c r="C402" s="458"/>
      <c r="D402" s="458"/>
      <c r="E402" s="458"/>
      <c r="F402" s="458"/>
      <c r="G402" s="458"/>
      <c r="H402" s="458"/>
      <c r="I402" s="458"/>
      <c r="J402" s="458"/>
      <c r="K402" s="458"/>
      <c r="L402" s="458"/>
      <c r="M402" s="458"/>
      <c r="N402" s="458"/>
      <c r="O402" s="458"/>
      <c r="P402" s="458"/>
      <c r="Q402" s="458"/>
      <c r="R402" s="458"/>
      <c r="S402" s="458"/>
      <c r="T402" s="458"/>
      <c r="U402" s="458"/>
      <c r="V402" s="458"/>
      <c r="W402" s="458"/>
      <c r="X402" s="458"/>
      <c r="Y402" s="458"/>
      <c r="Z402" s="458"/>
      <c r="AA402" s="458"/>
      <c r="AB402" s="458"/>
      <c r="AC402" s="458"/>
      <c r="AD402" s="458"/>
      <c r="AE402" s="458"/>
      <c r="AF402" s="458"/>
    </row>
    <row r="403" spans="1:32">
      <c r="A403" s="458"/>
      <c r="B403" s="458"/>
      <c r="C403" s="458"/>
      <c r="D403" s="458"/>
      <c r="E403" s="458"/>
      <c r="F403" s="458"/>
      <c r="G403" s="458"/>
      <c r="H403" s="458"/>
      <c r="I403" s="458"/>
      <c r="J403" s="458"/>
      <c r="K403" s="458"/>
      <c r="L403" s="458"/>
      <c r="M403" s="458"/>
      <c r="N403" s="458"/>
      <c r="O403" s="458"/>
      <c r="P403" s="458"/>
      <c r="Q403" s="458"/>
      <c r="R403" s="458"/>
      <c r="S403" s="458"/>
      <c r="T403" s="458"/>
      <c r="U403" s="458"/>
      <c r="V403" s="458"/>
      <c r="W403" s="458"/>
      <c r="X403" s="458"/>
      <c r="Y403" s="458"/>
      <c r="Z403" s="458"/>
      <c r="AA403" s="458"/>
      <c r="AB403" s="458"/>
      <c r="AC403" s="458"/>
      <c r="AD403" s="458"/>
      <c r="AE403" s="458"/>
      <c r="AF403" s="458"/>
    </row>
    <row r="404" spans="1:32">
      <c r="A404" s="458"/>
      <c r="B404" s="458"/>
      <c r="C404" s="458"/>
      <c r="D404" s="458"/>
      <c r="E404" s="458"/>
      <c r="F404" s="458"/>
      <c r="G404" s="458"/>
      <c r="H404" s="458"/>
      <c r="I404" s="458"/>
      <c r="J404" s="458"/>
      <c r="K404" s="458"/>
      <c r="L404" s="458"/>
      <c r="M404" s="458"/>
      <c r="N404" s="458"/>
      <c r="O404" s="458"/>
      <c r="P404" s="458"/>
      <c r="Q404" s="458"/>
      <c r="R404" s="458"/>
      <c r="S404" s="458"/>
      <c r="T404" s="458"/>
      <c r="U404" s="458"/>
      <c r="V404" s="458"/>
      <c r="W404" s="458"/>
      <c r="X404" s="458"/>
      <c r="Y404" s="458"/>
      <c r="Z404" s="458"/>
      <c r="AA404" s="458"/>
      <c r="AB404" s="458"/>
      <c r="AC404" s="458"/>
      <c r="AD404" s="458"/>
      <c r="AE404" s="458"/>
      <c r="AF404" s="458"/>
    </row>
    <row r="405" spans="1:32">
      <c r="A405" s="458"/>
      <c r="B405" s="458"/>
      <c r="C405" s="458"/>
      <c r="D405" s="458"/>
      <c r="E405" s="458"/>
      <c r="F405" s="458"/>
      <c r="G405" s="458"/>
      <c r="H405" s="458"/>
      <c r="I405" s="458"/>
      <c r="J405" s="458"/>
      <c r="K405" s="458"/>
      <c r="L405" s="458"/>
      <c r="M405" s="458"/>
      <c r="N405" s="458"/>
      <c r="O405" s="458"/>
      <c r="P405" s="458"/>
      <c r="Q405" s="458"/>
      <c r="R405" s="458"/>
      <c r="S405" s="458"/>
      <c r="T405" s="458"/>
      <c r="U405" s="458"/>
      <c r="V405" s="458"/>
      <c r="W405" s="458"/>
      <c r="X405" s="458"/>
      <c r="Y405" s="458"/>
      <c r="Z405" s="458"/>
      <c r="AA405" s="458"/>
      <c r="AB405" s="458"/>
      <c r="AC405" s="458"/>
      <c r="AD405" s="458"/>
      <c r="AE405" s="458"/>
      <c r="AF405" s="458"/>
    </row>
    <row r="406" spans="1:32">
      <c r="A406" s="458"/>
      <c r="B406" s="458"/>
      <c r="C406" s="458"/>
      <c r="D406" s="458"/>
      <c r="E406" s="458"/>
      <c r="F406" s="458"/>
      <c r="G406" s="458"/>
      <c r="H406" s="458"/>
      <c r="I406" s="458"/>
      <c r="J406" s="458"/>
      <c r="K406" s="458"/>
      <c r="L406" s="458"/>
      <c r="M406" s="458"/>
      <c r="N406" s="458"/>
      <c r="O406" s="458"/>
      <c r="P406" s="458"/>
      <c r="Q406" s="458"/>
      <c r="R406" s="458"/>
      <c r="S406" s="458"/>
      <c r="T406" s="458"/>
      <c r="U406" s="458"/>
      <c r="V406" s="458"/>
      <c r="W406" s="458"/>
      <c r="X406" s="458"/>
      <c r="Y406" s="458"/>
      <c r="Z406" s="458"/>
      <c r="AA406" s="458"/>
      <c r="AB406" s="458"/>
      <c r="AC406" s="458"/>
      <c r="AD406" s="458"/>
      <c r="AE406" s="458"/>
      <c r="AF406" s="458"/>
    </row>
    <row r="407" spans="1:32">
      <c r="A407" s="458"/>
      <c r="B407" s="458"/>
      <c r="C407" s="458"/>
      <c r="D407" s="458"/>
      <c r="E407" s="458"/>
      <c r="F407" s="458"/>
      <c r="G407" s="458"/>
      <c r="H407" s="458"/>
      <c r="I407" s="458"/>
      <c r="J407" s="458"/>
      <c r="K407" s="458"/>
      <c r="L407" s="458"/>
      <c r="M407" s="458"/>
      <c r="N407" s="458"/>
      <c r="O407" s="458"/>
      <c r="P407" s="458"/>
      <c r="Q407" s="458"/>
      <c r="R407" s="458"/>
      <c r="S407" s="458"/>
      <c r="T407" s="458"/>
      <c r="U407" s="458"/>
      <c r="V407" s="458"/>
      <c r="W407" s="458"/>
      <c r="X407" s="458"/>
      <c r="Y407" s="458"/>
      <c r="Z407" s="458"/>
      <c r="AA407" s="458"/>
      <c r="AB407" s="458"/>
      <c r="AC407" s="458"/>
      <c r="AD407" s="458"/>
      <c r="AE407" s="458"/>
      <c r="AF407" s="458"/>
    </row>
    <row r="408" spans="1:32">
      <c r="A408" s="458"/>
      <c r="B408" s="458"/>
      <c r="C408" s="458"/>
      <c r="D408" s="458"/>
      <c r="E408" s="458"/>
      <c r="F408" s="458"/>
      <c r="G408" s="458"/>
      <c r="H408" s="458"/>
      <c r="I408" s="458"/>
      <c r="J408" s="458"/>
      <c r="K408" s="458"/>
      <c r="L408" s="458"/>
      <c r="M408" s="458"/>
      <c r="N408" s="458"/>
      <c r="O408" s="458"/>
      <c r="P408" s="458"/>
      <c r="Q408" s="458"/>
      <c r="R408" s="458"/>
      <c r="S408" s="458"/>
      <c r="T408" s="458"/>
      <c r="U408" s="458"/>
      <c r="V408" s="458"/>
      <c r="W408" s="458"/>
      <c r="X408" s="458"/>
      <c r="Y408" s="458"/>
      <c r="Z408" s="458"/>
      <c r="AA408" s="458"/>
      <c r="AB408" s="458"/>
      <c r="AC408" s="458"/>
      <c r="AD408" s="458"/>
      <c r="AE408" s="458"/>
      <c r="AF408" s="458"/>
    </row>
    <row r="409" spans="1:32">
      <c r="A409" s="458"/>
      <c r="B409" s="458"/>
      <c r="C409" s="458"/>
      <c r="D409" s="458"/>
      <c r="E409" s="458"/>
      <c r="F409" s="458"/>
      <c r="G409" s="458"/>
      <c r="H409" s="458"/>
      <c r="I409" s="458"/>
      <c r="J409" s="458"/>
      <c r="K409" s="458"/>
      <c r="L409" s="458"/>
      <c r="M409" s="458"/>
      <c r="N409" s="458"/>
      <c r="O409" s="458"/>
      <c r="P409" s="458"/>
      <c r="Q409" s="458"/>
      <c r="R409" s="458"/>
      <c r="S409" s="458"/>
      <c r="T409" s="458"/>
      <c r="U409" s="458"/>
      <c r="V409" s="458"/>
      <c r="W409" s="458"/>
      <c r="X409" s="458"/>
      <c r="Y409" s="458"/>
      <c r="Z409" s="458"/>
      <c r="AA409" s="458"/>
      <c r="AB409" s="458"/>
      <c r="AC409" s="458"/>
      <c r="AD409" s="458"/>
      <c r="AE409" s="458"/>
      <c r="AF409" s="458"/>
    </row>
    <row r="410" spans="1:32">
      <c r="A410" s="458"/>
      <c r="B410" s="458"/>
      <c r="C410" s="458"/>
      <c r="D410" s="458"/>
      <c r="E410" s="458"/>
      <c r="F410" s="458"/>
      <c r="G410" s="458"/>
      <c r="H410" s="458"/>
      <c r="I410" s="458"/>
      <c r="J410" s="458"/>
      <c r="K410" s="458"/>
      <c r="L410" s="458"/>
      <c r="M410" s="458"/>
      <c r="N410" s="458"/>
      <c r="O410" s="458"/>
      <c r="P410" s="458"/>
      <c r="Q410" s="458"/>
      <c r="R410" s="458"/>
      <c r="S410" s="458"/>
      <c r="T410" s="458"/>
      <c r="U410" s="458"/>
      <c r="V410" s="458"/>
      <c r="W410" s="458"/>
      <c r="X410" s="458"/>
      <c r="Y410" s="458"/>
      <c r="Z410" s="458"/>
      <c r="AA410" s="458"/>
      <c r="AB410" s="458"/>
      <c r="AC410" s="458"/>
      <c r="AD410" s="458"/>
      <c r="AE410" s="458"/>
      <c r="AF410" s="458"/>
    </row>
    <row r="411" spans="1:32">
      <c r="A411" s="458"/>
      <c r="B411" s="458"/>
      <c r="C411" s="458"/>
      <c r="D411" s="458"/>
      <c r="E411" s="458"/>
      <c r="F411" s="458"/>
      <c r="G411" s="458"/>
      <c r="H411" s="458"/>
      <c r="I411" s="458"/>
      <c r="J411" s="458"/>
      <c r="K411" s="458"/>
      <c r="L411" s="458"/>
      <c r="M411" s="458"/>
      <c r="N411" s="458"/>
      <c r="O411" s="458"/>
      <c r="P411" s="458"/>
      <c r="Q411" s="458"/>
      <c r="R411" s="458"/>
      <c r="S411" s="458"/>
      <c r="T411" s="458"/>
      <c r="U411" s="458"/>
      <c r="V411" s="458"/>
      <c r="W411" s="458"/>
      <c r="X411" s="458"/>
      <c r="Y411" s="458"/>
      <c r="Z411" s="458"/>
      <c r="AA411" s="458"/>
      <c r="AB411" s="458"/>
      <c r="AC411" s="458"/>
      <c r="AD411" s="458"/>
      <c r="AE411" s="458"/>
      <c r="AF411" s="458"/>
    </row>
    <row r="412" spans="1:32">
      <c r="A412" s="458"/>
      <c r="B412" s="458"/>
      <c r="C412" s="458"/>
      <c r="D412" s="458"/>
      <c r="E412" s="458"/>
      <c r="F412" s="458"/>
      <c r="G412" s="458"/>
      <c r="H412" s="458"/>
      <c r="I412" s="458"/>
      <c r="J412" s="458"/>
      <c r="K412" s="458"/>
      <c r="L412" s="458"/>
      <c r="M412" s="458"/>
      <c r="N412" s="458"/>
      <c r="O412" s="458"/>
      <c r="P412" s="458"/>
      <c r="Q412" s="458"/>
      <c r="R412" s="458"/>
      <c r="S412" s="458"/>
      <c r="T412" s="458"/>
      <c r="U412" s="458"/>
      <c r="V412" s="458"/>
      <c r="W412" s="458"/>
      <c r="X412" s="458"/>
      <c r="Y412" s="458"/>
      <c r="Z412" s="458"/>
      <c r="AA412" s="458"/>
      <c r="AB412" s="458"/>
      <c r="AC412" s="458"/>
      <c r="AD412" s="458"/>
      <c r="AE412" s="458"/>
      <c r="AF412" s="458"/>
    </row>
    <row r="413" spans="1:32">
      <c r="A413" s="458"/>
      <c r="B413" s="458"/>
      <c r="C413" s="458"/>
      <c r="D413" s="458"/>
      <c r="E413" s="458"/>
      <c r="F413" s="458"/>
      <c r="G413" s="458"/>
      <c r="H413" s="458"/>
      <c r="I413" s="458"/>
      <c r="J413" s="458"/>
      <c r="K413" s="458"/>
      <c r="L413" s="458"/>
      <c r="M413" s="458"/>
      <c r="N413" s="458"/>
      <c r="O413" s="458"/>
      <c r="P413" s="458"/>
      <c r="Q413" s="458"/>
      <c r="R413" s="458"/>
      <c r="S413" s="458"/>
      <c r="T413" s="458"/>
      <c r="U413" s="458"/>
      <c r="V413" s="458"/>
      <c r="W413" s="458"/>
      <c r="X413" s="458"/>
      <c r="Y413" s="458"/>
      <c r="Z413" s="458"/>
      <c r="AA413" s="458"/>
      <c r="AB413" s="458"/>
      <c r="AC413" s="458"/>
      <c r="AD413" s="458"/>
      <c r="AE413" s="458"/>
      <c r="AF413" s="458"/>
    </row>
    <row r="414" spans="1:32">
      <c r="A414" s="458"/>
      <c r="B414" s="458"/>
      <c r="C414" s="458"/>
      <c r="D414" s="458"/>
      <c r="E414" s="458"/>
      <c r="F414" s="458"/>
      <c r="G414" s="458"/>
      <c r="H414" s="458"/>
      <c r="I414" s="458"/>
      <c r="J414" s="458"/>
      <c r="K414" s="458"/>
      <c r="L414" s="458"/>
      <c r="M414" s="458"/>
      <c r="N414" s="458"/>
      <c r="O414" s="458"/>
      <c r="P414" s="458"/>
      <c r="Q414" s="458"/>
      <c r="R414" s="458"/>
      <c r="S414" s="458"/>
      <c r="T414" s="458"/>
      <c r="U414" s="458"/>
      <c r="V414" s="458"/>
      <c r="W414" s="458"/>
      <c r="X414" s="458"/>
      <c r="Y414" s="458"/>
      <c r="Z414" s="458"/>
      <c r="AA414" s="458"/>
      <c r="AB414" s="458"/>
      <c r="AC414" s="458"/>
      <c r="AD414" s="458"/>
      <c r="AE414" s="458"/>
      <c r="AF414" s="458"/>
    </row>
    <row r="415" spans="1:32">
      <c r="A415" s="458"/>
      <c r="B415" s="458"/>
      <c r="C415" s="458"/>
      <c r="D415" s="458"/>
      <c r="E415" s="458"/>
      <c r="F415" s="458"/>
      <c r="G415" s="458"/>
      <c r="H415" s="458"/>
      <c r="I415" s="458"/>
      <c r="J415" s="458"/>
      <c r="K415" s="458"/>
      <c r="L415" s="458"/>
      <c r="M415" s="458"/>
      <c r="N415" s="458"/>
      <c r="O415" s="458"/>
      <c r="P415" s="458"/>
      <c r="Q415" s="458"/>
      <c r="R415" s="458"/>
      <c r="S415" s="458"/>
      <c r="T415" s="458"/>
      <c r="U415" s="458"/>
      <c r="V415" s="458"/>
      <c r="W415" s="458"/>
      <c r="X415" s="458"/>
      <c r="Y415" s="458"/>
      <c r="Z415" s="458"/>
      <c r="AA415" s="458"/>
      <c r="AB415" s="458"/>
      <c r="AC415" s="458"/>
      <c r="AD415" s="458"/>
      <c r="AE415" s="458"/>
      <c r="AF415" s="458"/>
    </row>
    <row r="416" spans="1:32">
      <c r="A416" s="458"/>
      <c r="B416" s="458"/>
      <c r="C416" s="458"/>
      <c r="D416" s="458"/>
      <c r="E416" s="458"/>
      <c r="F416" s="458"/>
      <c r="G416" s="458"/>
      <c r="H416" s="458"/>
      <c r="I416" s="458"/>
      <c r="J416" s="458"/>
      <c r="K416" s="458"/>
      <c r="L416" s="458"/>
      <c r="M416" s="458"/>
      <c r="N416" s="458"/>
      <c r="O416" s="458"/>
      <c r="P416" s="458"/>
      <c r="Q416" s="458"/>
      <c r="R416" s="458"/>
      <c r="S416" s="458"/>
      <c r="T416" s="458"/>
      <c r="U416" s="458"/>
      <c r="V416" s="458"/>
      <c r="W416" s="458"/>
      <c r="X416" s="458"/>
      <c r="Y416" s="458"/>
      <c r="Z416" s="458"/>
      <c r="AA416" s="458"/>
      <c r="AB416" s="458"/>
      <c r="AC416" s="458"/>
      <c r="AD416" s="458"/>
      <c r="AE416" s="458"/>
      <c r="AF416" s="458"/>
    </row>
    <row r="417" spans="1:32">
      <c r="A417" s="458"/>
      <c r="B417" s="458"/>
      <c r="C417" s="458"/>
      <c r="D417" s="458"/>
      <c r="E417" s="458"/>
      <c r="F417" s="458"/>
      <c r="G417" s="458"/>
      <c r="H417" s="458"/>
      <c r="I417" s="458"/>
      <c r="J417" s="458"/>
      <c r="K417" s="458"/>
      <c r="L417" s="458"/>
      <c r="M417" s="458"/>
      <c r="N417" s="458"/>
      <c r="O417" s="458"/>
      <c r="P417" s="458"/>
      <c r="Q417" s="458"/>
      <c r="R417" s="458"/>
      <c r="S417" s="458"/>
      <c r="T417" s="458"/>
      <c r="U417" s="458"/>
      <c r="V417" s="458"/>
      <c r="W417" s="458"/>
      <c r="X417" s="458"/>
      <c r="Y417" s="458"/>
      <c r="Z417" s="458"/>
      <c r="AA417" s="458"/>
      <c r="AB417" s="458"/>
      <c r="AC417" s="458"/>
      <c r="AD417" s="458"/>
      <c r="AE417" s="458"/>
      <c r="AF417" s="458"/>
    </row>
    <row r="418" spans="1:32">
      <c r="A418" s="458"/>
      <c r="B418" s="458"/>
      <c r="C418" s="458"/>
      <c r="D418" s="458"/>
      <c r="E418" s="458"/>
      <c r="F418" s="458"/>
      <c r="G418" s="458"/>
      <c r="H418" s="458"/>
      <c r="I418" s="458"/>
      <c r="J418" s="458"/>
      <c r="K418" s="458"/>
      <c r="L418" s="458"/>
      <c r="M418" s="458"/>
      <c r="N418" s="458"/>
      <c r="O418" s="458"/>
      <c r="P418" s="458"/>
      <c r="Q418" s="458"/>
      <c r="R418" s="458"/>
      <c r="S418" s="458"/>
      <c r="T418" s="458"/>
      <c r="U418" s="458"/>
      <c r="V418" s="458"/>
      <c r="W418" s="458"/>
      <c r="X418" s="458"/>
      <c r="Y418" s="458"/>
      <c r="Z418" s="458"/>
      <c r="AA418" s="458"/>
      <c r="AB418" s="458"/>
      <c r="AC418" s="458"/>
      <c r="AD418" s="458"/>
      <c r="AE418" s="458"/>
      <c r="AF418" s="458"/>
    </row>
    <row r="419" spans="1:32">
      <c r="A419" s="458"/>
      <c r="B419" s="458"/>
      <c r="C419" s="458"/>
      <c r="D419" s="458"/>
      <c r="E419" s="458"/>
      <c r="F419" s="458"/>
      <c r="G419" s="458"/>
      <c r="H419" s="458"/>
      <c r="I419" s="458"/>
      <c r="J419" s="458"/>
      <c r="K419" s="458"/>
      <c r="L419" s="458"/>
      <c r="M419" s="458"/>
      <c r="N419" s="458"/>
      <c r="O419" s="458"/>
      <c r="P419" s="458"/>
      <c r="Q419" s="458"/>
      <c r="R419" s="458"/>
      <c r="S419" s="458"/>
      <c r="T419" s="458"/>
      <c r="U419" s="458"/>
      <c r="V419" s="458"/>
      <c r="W419" s="458"/>
      <c r="X419" s="458"/>
      <c r="Y419" s="458"/>
      <c r="Z419" s="458"/>
      <c r="AA419" s="458"/>
      <c r="AB419" s="458"/>
      <c r="AC419" s="458"/>
      <c r="AD419" s="458"/>
      <c r="AE419" s="458"/>
      <c r="AF419" s="458"/>
    </row>
    <row r="420" spans="1:32">
      <c r="A420" s="458"/>
      <c r="B420" s="458"/>
      <c r="C420" s="458"/>
      <c r="D420" s="458"/>
      <c r="E420" s="458"/>
      <c r="F420" s="458"/>
      <c r="G420" s="458"/>
      <c r="H420" s="458"/>
      <c r="I420" s="458"/>
      <c r="J420" s="458"/>
      <c r="K420" s="458"/>
      <c r="L420" s="458"/>
      <c r="M420" s="458"/>
      <c r="N420" s="458"/>
      <c r="O420" s="458"/>
      <c r="P420" s="458"/>
      <c r="Q420" s="458"/>
      <c r="R420" s="458"/>
      <c r="S420" s="458"/>
      <c r="T420" s="458"/>
      <c r="U420" s="458"/>
      <c r="V420" s="458"/>
      <c r="W420" s="458"/>
      <c r="X420" s="458"/>
      <c r="Y420" s="458"/>
      <c r="Z420" s="458"/>
      <c r="AA420" s="458"/>
      <c r="AB420" s="458"/>
      <c r="AC420" s="458"/>
      <c r="AD420" s="458"/>
      <c r="AE420" s="458"/>
      <c r="AF420" s="458"/>
    </row>
    <row r="421" spans="1:32">
      <c r="A421" s="458"/>
      <c r="B421" s="458"/>
      <c r="C421" s="458"/>
      <c r="D421" s="458"/>
      <c r="E421" s="458"/>
      <c r="F421" s="458"/>
      <c r="G421" s="458"/>
      <c r="H421" s="458"/>
      <c r="I421" s="458"/>
      <c r="J421" s="458"/>
      <c r="K421" s="458"/>
      <c r="L421" s="458"/>
      <c r="M421" s="458"/>
      <c r="N421" s="458"/>
      <c r="O421" s="458"/>
      <c r="P421" s="458"/>
      <c r="Q421" s="458"/>
      <c r="R421" s="458"/>
      <c r="S421" s="458"/>
      <c r="T421" s="458"/>
      <c r="U421" s="458"/>
      <c r="V421" s="458"/>
      <c r="W421" s="458"/>
      <c r="X421" s="458"/>
      <c r="Y421" s="458"/>
      <c r="Z421" s="458"/>
      <c r="AA421" s="458"/>
      <c r="AB421" s="458"/>
      <c r="AC421" s="458"/>
      <c r="AD421" s="458"/>
      <c r="AE421" s="458"/>
      <c r="AF421" s="458"/>
    </row>
    <row r="422" spans="1:32">
      <c r="A422" s="458"/>
      <c r="B422" s="458"/>
      <c r="C422" s="458"/>
      <c r="D422" s="458"/>
      <c r="E422" s="458"/>
      <c r="F422" s="458"/>
      <c r="G422" s="458"/>
      <c r="H422" s="458"/>
      <c r="I422" s="458"/>
      <c r="J422" s="458"/>
      <c r="K422" s="458"/>
      <c r="L422" s="458"/>
      <c r="M422" s="458"/>
      <c r="N422" s="458"/>
      <c r="O422" s="458"/>
      <c r="P422" s="458"/>
      <c r="Q422" s="458"/>
      <c r="R422" s="458"/>
      <c r="S422" s="458"/>
      <c r="T422" s="458"/>
      <c r="U422" s="458"/>
      <c r="V422" s="458"/>
      <c r="W422" s="458"/>
      <c r="X422" s="458"/>
      <c r="Y422" s="458"/>
      <c r="Z422" s="458"/>
      <c r="AA422" s="458"/>
      <c r="AB422" s="458"/>
      <c r="AC422" s="458"/>
      <c r="AD422" s="458"/>
      <c r="AE422" s="458"/>
      <c r="AF422" s="458"/>
    </row>
    <row r="423" spans="1:32">
      <c r="A423" s="458"/>
      <c r="B423" s="458"/>
      <c r="C423" s="458"/>
      <c r="D423" s="458"/>
      <c r="E423" s="458"/>
      <c r="F423" s="458"/>
      <c r="G423" s="458"/>
      <c r="H423" s="458"/>
      <c r="I423" s="458"/>
      <c r="J423" s="458"/>
      <c r="K423" s="458"/>
      <c r="L423" s="458"/>
      <c r="M423" s="458"/>
      <c r="N423" s="458"/>
      <c r="O423" s="458"/>
      <c r="P423" s="458"/>
      <c r="Q423" s="458"/>
      <c r="R423" s="458"/>
      <c r="S423" s="458"/>
      <c r="T423" s="458"/>
      <c r="U423" s="458"/>
      <c r="V423" s="458"/>
      <c r="W423" s="458"/>
      <c r="X423" s="458"/>
      <c r="Y423" s="458"/>
      <c r="Z423" s="458"/>
      <c r="AA423" s="458"/>
      <c r="AB423" s="458"/>
      <c r="AC423" s="458"/>
      <c r="AD423" s="458"/>
      <c r="AE423" s="458"/>
      <c r="AF423" s="458"/>
    </row>
    <row r="424" spans="1:32">
      <c r="A424" s="458"/>
      <c r="B424" s="458"/>
      <c r="C424" s="458"/>
      <c r="D424" s="458"/>
      <c r="E424" s="458"/>
      <c r="F424" s="458"/>
      <c r="G424" s="458"/>
      <c r="H424" s="458"/>
      <c r="I424" s="458"/>
      <c r="J424" s="458"/>
      <c r="K424" s="458"/>
      <c r="L424" s="458"/>
      <c r="M424" s="458"/>
      <c r="N424" s="458"/>
      <c r="O424" s="458"/>
      <c r="P424" s="458"/>
      <c r="Q424" s="458"/>
      <c r="R424" s="458"/>
      <c r="S424" s="458"/>
      <c r="T424" s="458"/>
      <c r="U424" s="458"/>
      <c r="V424" s="458"/>
      <c r="W424" s="458"/>
      <c r="X424" s="458"/>
      <c r="Y424" s="458"/>
      <c r="Z424" s="458"/>
      <c r="AA424" s="458"/>
      <c r="AB424" s="458"/>
      <c r="AC424" s="458"/>
      <c r="AD424" s="458"/>
      <c r="AE424" s="458"/>
      <c r="AF424" s="458"/>
    </row>
    <row r="425" spans="1:32">
      <c r="A425" s="458"/>
      <c r="B425" s="458"/>
      <c r="C425" s="458"/>
      <c r="D425" s="458"/>
      <c r="E425" s="458"/>
      <c r="F425" s="458"/>
      <c r="G425" s="458"/>
      <c r="H425" s="458"/>
      <c r="I425" s="458"/>
      <c r="J425" s="458"/>
      <c r="K425" s="458"/>
      <c r="L425" s="458"/>
      <c r="M425" s="458"/>
      <c r="N425" s="458"/>
      <c r="O425" s="458"/>
      <c r="P425" s="458"/>
      <c r="Q425" s="458"/>
      <c r="R425" s="458"/>
      <c r="S425" s="458"/>
      <c r="T425" s="458"/>
      <c r="U425" s="458"/>
      <c r="V425" s="458"/>
      <c r="W425" s="458"/>
      <c r="X425" s="458"/>
      <c r="Y425" s="458"/>
      <c r="Z425" s="458"/>
      <c r="AA425" s="458"/>
      <c r="AB425" s="458"/>
      <c r="AC425" s="458"/>
      <c r="AD425" s="458"/>
      <c r="AE425" s="458"/>
      <c r="AF425" s="458"/>
    </row>
    <row r="426" spans="1:32">
      <c r="A426" s="458"/>
      <c r="B426" s="458"/>
      <c r="C426" s="458"/>
      <c r="D426" s="458"/>
      <c r="E426" s="458"/>
      <c r="F426" s="458"/>
      <c r="G426" s="458"/>
      <c r="H426" s="458"/>
      <c r="I426" s="458"/>
      <c r="J426" s="458"/>
      <c r="K426" s="458"/>
      <c r="L426" s="458"/>
      <c r="M426" s="458"/>
      <c r="N426" s="458"/>
      <c r="O426" s="458"/>
      <c r="P426" s="458"/>
      <c r="Q426" s="458"/>
      <c r="R426" s="458"/>
      <c r="S426" s="458"/>
      <c r="T426" s="458"/>
      <c r="U426" s="458"/>
      <c r="V426" s="458"/>
      <c r="W426" s="458"/>
      <c r="X426" s="458"/>
      <c r="Y426" s="458"/>
      <c r="Z426" s="458"/>
      <c r="AA426" s="458"/>
      <c r="AB426" s="458"/>
      <c r="AC426" s="458"/>
      <c r="AD426" s="458"/>
      <c r="AE426" s="458"/>
      <c r="AF426" s="458"/>
    </row>
    <row r="427" spans="1:32">
      <c r="A427" s="458"/>
      <c r="B427" s="458"/>
      <c r="C427" s="458"/>
      <c r="D427" s="458"/>
      <c r="E427" s="458"/>
      <c r="F427" s="458"/>
      <c r="G427" s="458"/>
      <c r="H427" s="458"/>
      <c r="I427" s="458"/>
      <c r="J427" s="458"/>
      <c r="K427" s="458"/>
      <c r="L427" s="458"/>
      <c r="M427" s="458"/>
      <c r="N427" s="458"/>
      <c r="O427" s="458"/>
      <c r="P427" s="458"/>
      <c r="Q427" s="458"/>
      <c r="R427" s="458"/>
      <c r="S427" s="458"/>
      <c r="T427" s="458"/>
      <c r="U427" s="458"/>
      <c r="V427" s="458"/>
      <c r="W427" s="458"/>
      <c r="X427" s="458"/>
      <c r="Y427" s="458"/>
      <c r="Z427" s="458"/>
      <c r="AA427" s="458"/>
      <c r="AB427" s="458"/>
      <c r="AC427" s="458"/>
      <c r="AD427" s="458"/>
      <c r="AE427" s="458"/>
      <c r="AF427" s="458"/>
    </row>
    <row r="428" spans="1:32">
      <c r="A428" s="458"/>
      <c r="B428" s="458"/>
      <c r="C428" s="458"/>
      <c r="D428" s="458"/>
      <c r="E428" s="458"/>
      <c r="F428" s="458"/>
      <c r="G428" s="458"/>
      <c r="H428" s="458"/>
      <c r="I428" s="458"/>
      <c r="J428" s="458"/>
      <c r="K428" s="458"/>
      <c r="L428" s="458"/>
      <c r="M428" s="458"/>
      <c r="N428" s="458"/>
      <c r="O428" s="458"/>
      <c r="P428" s="458"/>
      <c r="Q428" s="458"/>
      <c r="R428" s="458"/>
      <c r="S428" s="458"/>
      <c r="T428" s="458"/>
      <c r="U428" s="458"/>
      <c r="V428" s="458"/>
      <c r="W428" s="458"/>
      <c r="X428" s="458"/>
      <c r="Y428" s="458"/>
      <c r="Z428" s="458"/>
      <c r="AA428" s="458"/>
      <c r="AB428" s="458"/>
      <c r="AC428" s="458"/>
      <c r="AD428" s="458"/>
      <c r="AE428" s="458"/>
      <c r="AF428" s="458"/>
    </row>
    <row r="429" spans="1:32">
      <c r="A429" s="458"/>
      <c r="B429" s="458"/>
      <c r="C429" s="458"/>
      <c r="D429" s="458"/>
      <c r="E429" s="458"/>
      <c r="F429" s="458"/>
      <c r="G429" s="458"/>
      <c r="H429" s="458"/>
      <c r="I429" s="458"/>
      <c r="J429" s="458"/>
      <c r="K429" s="458"/>
      <c r="L429" s="458"/>
      <c r="M429" s="458"/>
      <c r="N429" s="458"/>
      <c r="O429" s="458"/>
      <c r="P429" s="458"/>
      <c r="Q429" s="458"/>
      <c r="R429" s="458"/>
      <c r="S429" s="458"/>
      <c r="T429" s="458"/>
      <c r="U429" s="458"/>
      <c r="V429" s="458"/>
      <c r="W429" s="458"/>
      <c r="X429" s="458"/>
      <c r="Y429" s="458"/>
      <c r="Z429" s="458"/>
      <c r="AA429" s="458"/>
      <c r="AB429" s="458"/>
      <c r="AC429" s="458"/>
      <c r="AD429" s="458"/>
      <c r="AE429" s="458"/>
      <c r="AF429" s="458"/>
    </row>
    <row r="430" spans="1:32">
      <c r="A430" s="458"/>
      <c r="B430" s="458"/>
      <c r="C430" s="458"/>
      <c r="D430" s="458"/>
      <c r="E430" s="458"/>
      <c r="F430" s="458"/>
      <c r="G430" s="458"/>
      <c r="H430" s="458"/>
      <c r="I430" s="458"/>
      <c r="J430" s="458"/>
      <c r="K430" s="458"/>
      <c r="L430" s="458"/>
      <c r="M430" s="458"/>
      <c r="N430" s="458"/>
      <c r="O430" s="458"/>
      <c r="P430" s="458"/>
      <c r="Q430" s="458"/>
      <c r="R430" s="458"/>
      <c r="S430" s="458"/>
      <c r="T430" s="458"/>
      <c r="U430" s="458"/>
      <c r="V430" s="458"/>
      <c r="W430" s="458"/>
      <c r="X430" s="458"/>
      <c r="Y430" s="458"/>
      <c r="Z430" s="458"/>
      <c r="AA430" s="458"/>
      <c r="AB430" s="458"/>
      <c r="AC430" s="458"/>
      <c r="AD430" s="458"/>
      <c r="AE430" s="458"/>
      <c r="AF430" s="458"/>
    </row>
    <row r="431" spans="1:32">
      <c r="A431" s="458"/>
      <c r="B431" s="458"/>
      <c r="C431" s="458"/>
      <c r="D431" s="458"/>
      <c r="E431" s="458"/>
      <c r="F431" s="458"/>
      <c r="G431" s="458"/>
      <c r="H431" s="458"/>
      <c r="I431" s="458"/>
      <c r="J431" s="458"/>
      <c r="K431" s="458"/>
      <c r="L431" s="458"/>
      <c r="M431" s="458"/>
      <c r="N431" s="458"/>
      <c r="O431" s="458"/>
      <c r="P431" s="458"/>
      <c r="Q431" s="458"/>
      <c r="R431" s="458"/>
      <c r="S431" s="458"/>
      <c r="T431" s="458"/>
      <c r="U431" s="458"/>
      <c r="V431" s="458"/>
      <c r="W431" s="458"/>
      <c r="X431" s="458"/>
      <c r="Y431" s="458"/>
      <c r="Z431" s="458"/>
      <c r="AA431" s="458"/>
      <c r="AB431" s="458"/>
      <c r="AC431" s="458"/>
      <c r="AD431" s="458"/>
      <c r="AE431" s="458"/>
      <c r="AF431" s="458"/>
    </row>
    <row r="432" spans="1:32">
      <c r="A432" s="458"/>
      <c r="B432" s="458"/>
      <c r="C432" s="458"/>
      <c r="D432" s="458"/>
      <c r="E432" s="458"/>
      <c r="F432" s="458"/>
      <c r="G432" s="458"/>
      <c r="H432" s="458"/>
      <c r="I432" s="458"/>
      <c r="J432" s="458"/>
      <c r="K432" s="458"/>
      <c r="L432" s="458"/>
      <c r="M432" s="458"/>
      <c r="N432" s="458"/>
      <c r="O432" s="458"/>
      <c r="P432" s="458"/>
      <c r="Q432" s="458"/>
      <c r="R432" s="458"/>
      <c r="S432" s="458"/>
      <c r="T432" s="458"/>
      <c r="U432" s="458"/>
      <c r="V432" s="458"/>
      <c r="W432" s="458"/>
      <c r="X432" s="458"/>
      <c r="Y432" s="458"/>
      <c r="Z432" s="458"/>
      <c r="AA432" s="458"/>
      <c r="AB432" s="458"/>
      <c r="AC432" s="458"/>
      <c r="AD432" s="458"/>
      <c r="AE432" s="458"/>
      <c r="AF432" s="458"/>
    </row>
    <row r="433" spans="1:32">
      <c r="A433" s="458"/>
      <c r="B433" s="458"/>
      <c r="C433" s="458"/>
      <c r="D433" s="458"/>
      <c r="E433" s="458"/>
      <c r="F433" s="458"/>
      <c r="G433" s="458"/>
      <c r="H433" s="458"/>
      <c r="I433" s="458"/>
      <c r="J433" s="458"/>
      <c r="K433" s="458"/>
      <c r="L433" s="458"/>
      <c r="M433" s="458"/>
      <c r="N433" s="458"/>
      <c r="O433" s="458"/>
      <c r="P433" s="458"/>
      <c r="Q433" s="458"/>
      <c r="R433" s="458"/>
      <c r="S433" s="458"/>
      <c r="T433" s="458"/>
      <c r="U433" s="458"/>
      <c r="V433" s="458"/>
      <c r="W433" s="458"/>
      <c r="X433" s="458"/>
      <c r="Y433" s="458"/>
      <c r="Z433" s="458"/>
      <c r="AA433" s="458"/>
      <c r="AB433" s="458"/>
      <c r="AC433" s="458"/>
      <c r="AD433" s="458"/>
      <c r="AE433" s="458"/>
      <c r="AF433" s="458"/>
    </row>
    <row r="434" spans="1:32">
      <c r="A434" s="458"/>
      <c r="B434" s="458"/>
      <c r="C434" s="458"/>
      <c r="D434" s="458"/>
      <c r="E434" s="458"/>
      <c r="F434" s="458"/>
      <c r="G434" s="458"/>
      <c r="H434" s="458"/>
      <c r="I434" s="458"/>
      <c r="J434" s="458"/>
      <c r="K434" s="458"/>
      <c r="L434" s="458"/>
      <c r="M434" s="458"/>
      <c r="N434" s="458"/>
      <c r="O434" s="458"/>
      <c r="P434" s="458"/>
      <c r="Q434" s="458"/>
      <c r="R434" s="458"/>
      <c r="S434" s="458"/>
      <c r="T434" s="458"/>
      <c r="U434" s="458"/>
      <c r="V434" s="458"/>
      <c r="W434" s="458"/>
      <c r="X434" s="458"/>
      <c r="Y434" s="458"/>
      <c r="Z434" s="458"/>
      <c r="AA434" s="458"/>
      <c r="AB434" s="458"/>
      <c r="AC434" s="458"/>
      <c r="AD434" s="458"/>
      <c r="AE434" s="458"/>
      <c r="AF434" s="458"/>
    </row>
    <row r="435" spans="1:32">
      <c r="A435" s="458"/>
      <c r="B435" s="458"/>
      <c r="C435" s="458"/>
      <c r="D435" s="458"/>
      <c r="E435" s="458"/>
      <c r="F435" s="458"/>
      <c r="G435" s="458"/>
      <c r="H435" s="458"/>
      <c r="I435" s="458"/>
      <c r="J435" s="458"/>
      <c r="K435" s="458"/>
      <c r="L435" s="458"/>
      <c r="M435" s="458"/>
      <c r="N435" s="458"/>
      <c r="O435" s="458"/>
      <c r="P435" s="458"/>
      <c r="Q435" s="458"/>
      <c r="R435" s="458"/>
      <c r="S435" s="458"/>
      <c r="T435" s="458"/>
      <c r="U435" s="458"/>
      <c r="V435" s="458"/>
      <c r="W435" s="458"/>
      <c r="X435" s="458"/>
      <c r="Y435" s="458"/>
      <c r="Z435" s="458"/>
      <c r="AA435" s="458"/>
      <c r="AB435" s="458"/>
      <c r="AC435" s="458"/>
      <c r="AD435" s="458"/>
      <c r="AE435" s="458"/>
      <c r="AF435" s="458"/>
    </row>
    <row r="436" spans="1:32">
      <c r="A436" s="458"/>
      <c r="B436" s="458"/>
      <c r="C436" s="458"/>
      <c r="D436" s="458"/>
      <c r="E436" s="458"/>
      <c r="F436" s="458"/>
      <c r="G436" s="458"/>
      <c r="H436" s="458"/>
      <c r="I436" s="458"/>
      <c r="J436" s="458"/>
      <c r="K436" s="458"/>
      <c r="L436" s="458"/>
      <c r="M436" s="458"/>
      <c r="N436" s="458"/>
      <c r="O436" s="458"/>
      <c r="P436" s="458"/>
      <c r="Q436" s="458"/>
      <c r="R436" s="458"/>
      <c r="S436" s="458"/>
      <c r="T436" s="458"/>
      <c r="U436" s="458"/>
      <c r="V436" s="458"/>
      <c r="W436" s="458"/>
      <c r="X436" s="458"/>
      <c r="Y436" s="458"/>
      <c r="Z436" s="458"/>
      <c r="AA436" s="458"/>
      <c r="AB436" s="458"/>
      <c r="AC436" s="458"/>
      <c r="AD436" s="458"/>
      <c r="AE436" s="458"/>
      <c r="AF436" s="458"/>
    </row>
    <row r="437" spans="1:32">
      <c r="A437" s="458"/>
      <c r="B437" s="458"/>
      <c r="C437" s="458"/>
      <c r="D437" s="458"/>
      <c r="E437" s="458"/>
      <c r="F437" s="458"/>
      <c r="G437" s="458"/>
      <c r="H437" s="458"/>
      <c r="I437" s="458"/>
      <c r="J437" s="458"/>
      <c r="K437" s="458"/>
      <c r="L437" s="458"/>
      <c r="M437" s="458"/>
      <c r="N437" s="458"/>
      <c r="O437" s="458"/>
      <c r="P437" s="458"/>
      <c r="Q437" s="458"/>
      <c r="R437" s="458"/>
      <c r="S437" s="458"/>
      <c r="T437" s="458"/>
      <c r="U437" s="458"/>
      <c r="V437" s="458"/>
      <c r="W437" s="458"/>
      <c r="X437" s="458"/>
      <c r="Y437" s="458"/>
      <c r="Z437" s="458"/>
      <c r="AA437" s="458"/>
      <c r="AB437" s="458"/>
      <c r="AC437" s="458"/>
      <c r="AD437" s="458"/>
      <c r="AE437" s="458"/>
      <c r="AF437" s="458"/>
    </row>
    <row r="438" spans="1:32">
      <c r="A438" s="458"/>
      <c r="B438" s="458"/>
      <c r="C438" s="458"/>
      <c r="D438" s="458"/>
      <c r="E438" s="458"/>
      <c r="F438" s="458"/>
      <c r="G438" s="458"/>
      <c r="H438" s="458"/>
      <c r="I438" s="458"/>
      <c r="J438" s="458"/>
      <c r="K438" s="458"/>
      <c r="L438" s="458"/>
      <c r="M438" s="458"/>
      <c r="N438" s="458"/>
      <c r="O438" s="458"/>
      <c r="P438" s="458"/>
      <c r="Q438" s="458"/>
      <c r="R438" s="458"/>
      <c r="S438" s="458"/>
      <c r="T438" s="458"/>
      <c r="U438" s="458"/>
      <c r="V438" s="458"/>
      <c r="W438" s="458"/>
      <c r="X438" s="458"/>
      <c r="Y438" s="458"/>
      <c r="Z438" s="458"/>
      <c r="AA438" s="458"/>
      <c r="AB438" s="458"/>
      <c r="AC438" s="458"/>
      <c r="AD438" s="458"/>
      <c r="AE438" s="458"/>
      <c r="AF438" s="458"/>
    </row>
    <row r="439" spans="1:32">
      <c r="A439" s="458"/>
      <c r="B439" s="458"/>
      <c r="C439" s="458"/>
      <c r="D439" s="458"/>
      <c r="E439" s="458"/>
      <c r="F439" s="458"/>
      <c r="G439" s="458"/>
      <c r="H439" s="458"/>
      <c r="I439" s="458"/>
      <c r="J439" s="458"/>
      <c r="K439" s="458"/>
      <c r="L439" s="458"/>
      <c r="M439" s="458"/>
      <c r="N439" s="458"/>
      <c r="O439" s="458"/>
      <c r="P439" s="458"/>
      <c r="Q439" s="458"/>
      <c r="R439" s="458"/>
      <c r="S439" s="458"/>
      <c r="T439" s="458"/>
      <c r="U439" s="458"/>
      <c r="V439" s="458"/>
      <c r="W439" s="458"/>
      <c r="X439" s="458"/>
      <c r="Y439" s="458"/>
      <c r="Z439" s="458"/>
      <c r="AA439" s="458"/>
      <c r="AB439" s="458"/>
      <c r="AC439" s="458"/>
      <c r="AD439" s="458"/>
      <c r="AE439" s="458"/>
      <c r="AF439" s="458"/>
    </row>
    <row r="440" spans="1:32">
      <c r="A440" s="458"/>
      <c r="B440" s="458"/>
      <c r="C440" s="458"/>
      <c r="D440" s="458"/>
      <c r="E440" s="458"/>
      <c r="F440" s="458"/>
      <c r="G440" s="458"/>
      <c r="H440" s="458"/>
      <c r="I440" s="458"/>
      <c r="J440" s="458"/>
      <c r="K440" s="458"/>
      <c r="L440" s="458"/>
      <c r="M440" s="458"/>
      <c r="N440" s="458"/>
      <c r="O440" s="458"/>
      <c r="P440" s="458"/>
      <c r="Q440" s="458"/>
      <c r="R440" s="458"/>
      <c r="S440" s="458"/>
      <c r="T440" s="458"/>
      <c r="U440" s="458"/>
      <c r="V440" s="458"/>
      <c r="W440" s="458"/>
      <c r="X440" s="458"/>
      <c r="Y440" s="458"/>
      <c r="Z440" s="458"/>
      <c r="AA440" s="458"/>
      <c r="AB440" s="458"/>
      <c r="AC440" s="458"/>
      <c r="AD440" s="458"/>
      <c r="AE440" s="458"/>
      <c r="AF440" s="458"/>
    </row>
    <row r="441" spans="1:32">
      <c r="A441" s="458"/>
      <c r="B441" s="458"/>
      <c r="C441" s="458"/>
      <c r="D441" s="458"/>
      <c r="E441" s="458"/>
      <c r="F441" s="458"/>
      <c r="G441" s="458"/>
      <c r="H441" s="458"/>
      <c r="I441" s="458"/>
      <c r="J441" s="458"/>
      <c r="K441" s="458"/>
      <c r="L441" s="458"/>
      <c r="M441" s="458"/>
      <c r="N441" s="458"/>
      <c r="O441" s="458"/>
      <c r="P441" s="458"/>
      <c r="Q441" s="458"/>
      <c r="R441" s="458"/>
      <c r="S441" s="458"/>
      <c r="T441" s="458"/>
      <c r="U441" s="458"/>
      <c r="V441" s="458"/>
      <c r="W441" s="458"/>
      <c r="X441" s="458"/>
      <c r="Y441" s="458"/>
      <c r="Z441" s="458"/>
      <c r="AA441" s="458"/>
      <c r="AB441" s="458"/>
      <c r="AC441" s="458"/>
      <c r="AD441" s="458"/>
      <c r="AE441" s="458"/>
      <c r="AF441" s="458"/>
    </row>
    <row r="442" spans="1:32">
      <c r="A442" s="458"/>
      <c r="B442" s="458"/>
      <c r="C442" s="458"/>
      <c r="D442" s="458"/>
      <c r="E442" s="458"/>
      <c r="F442" s="458"/>
      <c r="G442" s="458"/>
      <c r="H442" s="458"/>
      <c r="I442" s="458"/>
      <c r="J442" s="458"/>
      <c r="K442" s="458"/>
      <c r="L442" s="458"/>
      <c r="M442" s="458"/>
      <c r="N442" s="458"/>
      <c r="O442" s="458"/>
      <c r="P442" s="458"/>
      <c r="Q442" s="458"/>
      <c r="R442" s="458"/>
      <c r="S442" s="458"/>
      <c r="T442" s="458"/>
      <c r="U442" s="458"/>
      <c r="V442" s="458"/>
      <c r="W442" s="458"/>
      <c r="X442" s="458"/>
      <c r="Y442" s="458"/>
      <c r="Z442" s="458"/>
      <c r="AA442" s="458"/>
      <c r="AB442" s="458"/>
      <c r="AC442" s="458"/>
      <c r="AD442" s="458"/>
      <c r="AE442" s="458"/>
      <c r="AF442" s="458"/>
    </row>
    <row r="443" spans="1:32">
      <c r="A443" s="458"/>
      <c r="B443" s="458"/>
      <c r="C443" s="458"/>
      <c r="D443" s="458"/>
      <c r="E443" s="458"/>
      <c r="F443" s="458"/>
      <c r="G443" s="458"/>
      <c r="H443" s="458"/>
      <c r="I443" s="458"/>
      <c r="J443" s="458"/>
      <c r="K443" s="458"/>
      <c r="L443" s="458"/>
      <c r="M443" s="458"/>
      <c r="N443" s="458"/>
      <c r="O443" s="458"/>
      <c r="P443" s="458"/>
      <c r="Q443" s="458"/>
      <c r="R443" s="458"/>
      <c r="S443" s="458"/>
      <c r="T443" s="458"/>
      <c r="U443" s="458"/>
      <c r="V443" s="458"/>
      <c r="W443" s="458"/>
      <c r="X443" s="458"/>
      <c r="Y443" s="458"/>
      <c r="Z443" s="458"/>
      <c r="AA443" s="458"/>
      <c r="AB443" s="458"/>
      <c r="AC443" s="458"/>
      <c r="AD443" s="458"/>
      <c r="AE443" s="458"/>
      <c r="AF443" s="458"/>
    </row>
    <row r="444" spans="1:32">
      <c r="A444" s="458"/>
      <c r="B444" s="458"/>
      <c r="C444" s="458"/>
      <c r="D444" s="458"/>
      <c r="E444" s="458"/>
      <c r="F444" s="458"/>
      <c r="G444" s="458"/>
      <c r="H444" s="458"/>
      <c r="I444" s="458"/>
      <c r="J444" s="458"/>
      <c r="K444" s="458"/>
      <c r="L444" s="458"/>
      <c r="M444" s="458"/>
      <c r="N444" s="458"/>
      <c r="O444" s="458"/>
      <c r="P444" s="458"/>
      <c r="Q444" s="458"/>
      <c r="R444" s="458"/>
      <c r="S444" s="458"/>
      <c r="T444" s="458"/>
      <c r="U444" s="458"/>
      <c r="V444" s="458"/>
      <c r="W444" s="458"/>
      <c r="X444" s="458"/>
      <c r="Y444" s="458"/>
      <c r="Z444" s="458"/>
      <c r="AA444" s="458"/>
      <c r="AB444" s="458"/>
      <c r="AC444" s="458"/>
      <c r="AD444" s="458"/>
      <c r="AE444" s="458"/>
      <c r="AF444" s="458"/>
    </row>
    <row r="445" spans="1:32">
      <c r="A445" s="458"/>
      <c r="B445" s="458"/>
      <c r="C445" s="458"/>
      <c r="D445" s="458"/>
      <c r="E445" s="458"/>
      <c r="F445" s="458"/>
      <c r="G445" s="458"/>
      <c r="H445" s="458"/>
      <c r="I445" s="458"/>
      <c r="J445" s="458"/>
      <c r="K445" s="458"/>
      <c r="L445" s="458"/>
      <c r="M445" s="458"/>
      <c r="N445" s="458"/>
      <c r="O445" s="458"/>
      <c r="P445" s="458"/>
      <c r="Q445" s="458"/>
      <c r="R445" s="458"/>
      <c r="S445" s="458"/>
      <c r="T445" s="458"/>
      <c r="U445" s="458"/>
      <c r="V445" s="458"/>
      <c r="W445" s="458"/>
      <c r="X445" s="458"/>
      <c r="Y445" s="458"/>
      <c r="Z445" s="458"/>
      <c r="AA445" s="458"/>
      <c r="AB445" s="458"/>
      <c r="AC445" s="458"/>
      <c r="AD445" s="458"/>
      <c r="AE445" s="458"/>
      <c r="AF445" s="458"/>
    </row>
    <row r="446" spans="1:32">
      <c r="A446" s="458"/>
      <c r="B446" s="458"/>
      <c r="C446" s="458"/>
      <c r="D446" s="458"/>
      <c r="E446" s="458"/>
      <c r="F446" s="458"/>
      <c r="G446" s="458"/>
      <c r="H446" s="458"/>
      <c r="I446" s="458"/>
      <c r="J446" s="458"/>
      <c r="K446" s="458"/>
      <c r="L446" s="458"/>
      <c r="M446" s="458"/>
      <c r="N446" s="458"/>
      <c r="O446" s="458"/>
      <c r="P446" s="458"/>
      <c r="Q446" s="458"/>
      <c r="R446" s="458"/>
      <c r="S446" s="458"/>
      <c r="T446" s="458"/>
      <c r="U446" s="458"/>
      <c r="V446" s="458"/>
      <c r="W446" s="458"/>
      <c r="X446" s="458"/>
      <c r="Y446" s="458"/>
      <c r="Z446" s="458"/>
      <c r="AA446" s="458"/>
      <c r="AB446" s="458"/>
      <c r="AC446" s="458"/>
      <c r="AD446" s="458"/>
      <c r="AE446" s="458"/>
      <c r="AF446" s="458"/>
    </row>
    <row r="447" spans="1:32">
      <c r="A447" s="458"/>
      <c r="B447" s="458"/>
      <c r="C447" s="458"/>
      <c r="D447" s="458"/>
      <c r="E447" s="458"/>
      <c r="F447" s="458"/>
      <c r="G447" s="458"/>
      <c r="H447" s="458"/>
      <c r="I447" s="458"/>
      <c r="J447" s="458"/>
      <c r="K447" s="458"/>
      <c r="L447" s="458"/>
      <c r="M447" s="458"/>
      <c r="N447" s="458"/>
      <c r="O447" s="458"/>
      <c r="P447" s="458"/>
      <c r="Q447" s="458"/>
      <c r="R447" s="458"/>
      <c r="S447" s="458"/>
      <c r="T447" s="458"/>
      <c r="U447" s="458"/>
      <c r="V447" s="458"/>
      <c r="W447" s="458"/>
      <c r="X447" s="458"/>
      <c r="Y447" s="458"/>
      <c r="Z447" s="458"/>
      <c r="AA447" s="458"/>
      <c r="AB447" s="458"/>
      <c r="AC447" s="458"/>
      <c r="AD447" s="458"/>
      <c r="AE447" s="458"/>
      <c r="AF447" s="458"/>
    </row>
    <row r="448" spans="1:32">
      <c r="A448" s="458"/>
      <c r="B448" s="458"/>
      <c r="C448" s="458"/>
      <c r="D448" s="458"/>
      <c r="E448" s="458"/>
      <c r="F448" s="458"/>
      <c r="G448" s="458"/>
      <c r="H448" s="458"/>
      <c r="I448" s="458"/>
      <c r="J448" s="458"/>
      <c r="K448" s="458"/>
      <c r="L448" s="458"/>
      <c r="M448" s="458"/>
      <c r="N448" s="458"/>
      <c r="O448" s="458"/>
      <c r="P448" s="458"/>
      <c r="Q448" s="458"/>
      <c r="R448" s="458"/>
      <c r="S448" s="458"/>
      <c r="T448" s="458"/>
      <c r="U448" s="458"/>
      <c r="V448" s="458"/>
      <c r="W448" s="458"/>
      <c r="X448" s="458"/>
      <c r="Y448" s="458"/>
      <c r="Z448" s="458"/>
      <c r="AA448" s="458"/>
      <c r="AB448" s="458"/>
      <c r="AC448" s="458"/>
      <c r="AD448" s="458"/>
      <c r="AE448" s="458"/>
      <c r="AF448" s="458"/>
    </row>
    <row r="449" spans="1:32">
      <c r="A449" s="458"/>
      <c r="B449" s="458"/>
      <c r="C449" s="458"/>
      <c r="D449" s="458"/>
      <c r="E449" s="458"/>
      <c r="F449" s="458"/>
      <c r="G449" s="458"/>
      <c r="H449" s="458"/>
      <c r="I449" s="458"/>
      <c r="J449" s="458"/>
      <c r="K449" s="458"/>
      <c r="L449" s="458"/>
      <c r="M449" s="458"/>
      <c r="N449" s="458"/>
      <c r="O449" s="458"/>
      <c r="P449" s="458"/>
      <c r="Q449" s="458"/>
      <c r="R449" s="458"/>
      <c r="S449" s="458"/>
      <c r="T449" s="458"/>
      <c r="U449" s="458"/>
      <c r="V449" s="458"/>
      <c r="W449" s="458"/>
      <c r="X449" s="458"/>
      <c r="Y449" s="458"/>
      <c r="Z449" s="458"/>
      <c r="AA449" s="458"/>
      <c r="AB449" s="458"/>
      <c r="AC449" s="458"/>
      <c r="AD449" s="458"/>
      <c r="AE449" s="458"/>
      <c r="AF449" s="458"/>
    </row>
    <row r="450" spans="1:32">
      <c r="A450" s="458"/>
      <c r="B450" s="458"/>
      <c r="C450" s="458"/>
      <c r="D450" s="458"/>
      <c r="E450" s="458"/>
      <c r="F450" s="458"/>
      <c r="G450" s="458"/>
      <c r="H450" s="458"/>
      <c r="I450" s="458"/>
      <c r="J450" s="458"/>
      <c r="K450" s="458"/>
      <c r="L450" s="458"/>
      <c r="M450" s="458"/>
      <c r="N450" s="458"/>
      <c r="O450" s="458"/>
      <c r="P450" s="458"/>
      <c r="Q450" s="458"/>
      <c r="R450" s="458"/>
      <c r="S450" s="458"/>
      <c r="T450" s="458"/>
      <c r="U450" s="458"/>
      <c r="V450" s="458"/>
      <c r="W450" s="458"/>
      <c r="X450" s="458"/>
      <c r="Y450" s="458"/>
      <c r="Z450" s="458"/>
      <c r="AA450" s="458"/>
      <c r="AB450" s="458"/>
      <c r="AC450" s="458"/>
      <c r="AD450" s="458"/>
      <c r="AE450" s="458"/>
      <c r="AF450" s="458"/>
    </row>
    <row r="451" spans="1:32">
      <c r="A451" s="458"/>
      <c r="B451" s="458"/>
      <c r="C451" s="458"/>
      <c r="D451" s="458"/>
      <c r="E451" s="458"/>
      <c r="F451" s="458"/>
      <c r="G451" s="458"/>
      <c r="H451" s="458"/>
      <c r="I451" s="458"/>
      <c r="J451" s="458"/>
      <c r="K451" s="458"/>
      <c r="L451" s="458"/>
      <c r="M451" s="458"/>
      <c r="N451" s="458"/>
      <c r="O451" s="458"/>
      <c r="P451" s="458"/>
      <c r="Q451" s="458"/>
      <c r="R451" s="458"/>
      <c r="S451" s="458"/>
      <c r="T451" s="458"/>
      <c r="U451" s="458"/>
      <c r="V451" s="458"/>
      <c r="W451" s="458"/>
      <c r="X451" s="458"/>
      <c r="Y451" s="458"/>
      <c r="Z451" s="458"/>
      <c r="AA451" s="458"/>
      <c r="AB451" s="458"/>
      <c r="AC451" s="458"/>
      <c r="AD451" s="458"/>
      <c r="AE451" s="458"/>
      <c r="AF451" s="458"/>
    </row>
    <row r="452" spans="1:32">
      <c r="A452" s="458"/>
      <c r="B452" s="458"/>
      <c r="C452" s="458"/>
      <c r="D452" s="458"/>
      <c r="E452" s="458"/>
      <c r="F452" s="458"/>
      <c r="G452" s="458"/>
      <c r="H452" s="458"/>
      <c r="I452" s="458"/>
      <c r="J452" s="458"/>
      <c r="K452" s="458"/>
      <c r="L452" s="458"/>
      <c r="M452" s="458"/>
      <c r="N452" s="458"/>
      <c r="O452" s="458"/>
      <c r="P452" s="458"/>
      <c r="Q452" s="458"/>
      <c r="R452" s="458"/>
      <c r="S452" s="458"/>
      <c r="T452" s="458"/>
      <c r="U452" s="458"/>
      <c r="V452" s="458"/>
      <c r="W452" s="458"/>
      <c r="X452" s="458"/>
      <c r="Y452" s="458"/>
      <c r="Z452" s="458"/>
      <c r="AA452" s="458"/>
      <c r="AB452" s="458"/>
      <c r="AC452" s="458"/>
      <c r="AD452" s="458"/>
      <c r="AE452" s="458"/>
      <c r="AF452" s="458"/>
    </row>
    <row r="453" spans="1:32">
      <c r="A453" s="458"/>
      <c r="B453" s="458"/>
      <c r="C453" s="458"/>
      <c r="D453" s="458"/>
      <c r="E453" s="458"/>
      <c r="F453" s="458"/>
      <c r="G453" s="458"/>
      <c r="H453" s="458"/>
      <c r="I453" s="458"/>
      <c r="J453" s="458"/>
      <c r="K453" s="458"/>
      <c r="L453" s="458"/>
      <c r="M453" s="458"/>
      <c r="N453" s="458"/>
      <c r="O453" s="458"/>
      <c r="P453" s="458"/>
      <c r="Q453" s="458"/>
      <c r="R453" s="458"/>
      <c r="S453" s="458"/>
      <c r="T453" s="458"/>
      <c r="U453" s="458"/>
      <c r="V453" s="458"/>
      <c r="W453" s="458"/>
      <c r="X453" s="458"/>
      <c r="Y453" s="458"/>
      <c r="Z453" s="458"/>
      <c r="AA453" s="458"/>
      <c r="AB453" s="458"/>
      <c r="AC453" s="458"/>
      <c r="AD453" s="458"/>
      <c r="AE453" s="458"/>
      <c r="AF453" s="458"/>
    </row>
    <row r="454" spans="1:32">
      <c r="A454" s="458"/>
      <c r="B454" s="458"/>
      <c r="C454" s="458"/>
      <c r="D454" s="458"/>
      <c r="E454" s="458"/>
      <c r="F454" s="458"/>
      <c r="G454" s="458"/>
      <c r="H454" s="458"/>
      <c r="I454" s="458"/>
      <c r="J454" s="458"/>
      <c r="K454" s="458"/>
      <c r="L454" s="458"/>
      <c r="M454" s="458"/>
      <c r="N454" s="458"/>
      <c r="O454" s="458"/>
      <c r="P454" s="458"/>
      <c r="Q454" s="458"/>
      <c r="R454" s="458"/>
      <c r="S454" s="458"/>
      <c r="T454" s="458"/>
      <c r="U454" s="458"/>
      <c r="V454" s="458"/>
      <c r="W454" s="458"/>
      <c r="X454" s="458"/>
      <c r="Y454" s="458"/>
      <c r="Z454" s="458"/>
      <c r="AA454" s="458"/>
      <c r="AB454" s="458"/>
      <c r="AC454" s="458"/>
      <c r="AD454" s="458"/>
      <c r="AE454" s="458"/>
      <c r="AF454" s="458"/>
    </row>
    <row r="455" spans="1:32">
      <c r="A455" s="458"/>
      <c r="B455" s="458"/>
      <c r="C455" s="458"/>
      <c r="D455" s="458"/>
      <c r="E455" s="458"/>
      <c r="F455" s="458"/>
      <c r="G455" s="458"/>
      <c r="H455" s="458"/>
      <c r="I455" s="458"/>
      <c r="J455" s="458"/>
      <c r="K455" s="458"/>
      <c r="L455" s="458"/>
      <c r="M455" s="458"/>
      <c r="N455" s="458"/>
      <c r="O455" s="458"/>
      <c r="P455" s="458"/>
      <c r="Q455" s="458"/>
      <c r="R455" s="458"/>
      <c r="S455" s="458"/>
      <c r="T455" s="458"/>
      <c r="U455" s="458"/>
      <c r="V455" s="458"/>
      <c r="W455" s="458"/>
      <c r="X455" s="458"/>
      <c r="Y455" s="458"/>
      <c r="Z455" s="458"/>
      <c r="AA455" s="458"/>
      <c r="AB455" s="458"/>
      <c r="AC455" s="458"/>
      <c r="AD455" s="458"/>
      <c r="AE455" s="458"/>
      <c r="AF455" s="458"/>
    </row>
    <row r="456" spans="1:32">
      <c r="A456" s="458"/>
      <c r="B456" s="458"/>
      <c r="C456" s="458"/>
      <c r="D456" s="458"/>
      <c r="E456" s="458"/>
      <c r="F456" s="458"/>
      <c r="G456" s="458"/>
      <c r="H456" s="458"/>
      <c r="I456" s="458"/>
      <c r="J456" s="458"/>
      <c r="K456" s="458"/>
      <c r="L456" s="458"/>
      <c r="M456" s="458"/>
      <c r="N456" s="458"/>
      <c r="O456" s="458"/>
      <c r="P456" s="458"/>
      <c r="Q456" s="458"/>
      <c r="R456" s="458"/>
      <c r="S456" s="458"/>
      <c r="T456" s="458"/>
      <c r="U456" s="458"/>
      <c r="V456" s="458"/>
      <c r="W456" s="458"/>
      <c r="X456" s="458"/>
      <c r="Y456" s="458"/>
      <c r="Z456" s="458"/>
      <c r="AA456" s="458"/>
      <c r="AB456" s="458"/>
      <c r="AC456" s="458"/>
      <c r="AD456" s="458"/>
      <c r="AE456" s="458"/>
      <c r="AF456" s="458"/>
    </row>
    <row r="457" spans="1:32">
      <c r="A457" s="458"/>
      <c r="B457" s="458"/>
      <c r="C457" s="458"/>
      <c r="D457" s="458"/>
      <c r="E457" s="458"/>
      <c r="F457" s="458"/>
      <c r="G457" s="458"/>
      <c r="H457" s="458"/>
      <c r="I457" s="458"/>
      <c r="J457" s="458"/>
      <c r="K457" s="458"/>
      <c r="L457" s="458"/>
      <c r="M457" s="458"/>
      <c r="N457" s="458"/>
      <c r="O457" s="458"/>
      <c r="P457" s="458"/>
      <c r="Q457" s="458"/>
      <c r="R457" s="458"/>
      <c r="S457" s="458"/>
      <c r="T457" s="458"/>
      <c r="U457" s="458"/>
      <c r="V457" s="458"/>
      <c r="W457" s="458"/>
      <c r="X457" s="458"/>
      <c r="Y457" s="458"/>
      <c r="Z457" s="458"/>
      <c r="AA457" s="458"/>
      <c r="AB457" s="458"/>
      <c r="AC457" s="458"/>
      <c r="AD457" s="458"/>
      <c r="AE457" s="458"/>
      <c r="AF457" s="458"/>
    </row>
    <row r="458" spans="1:32">
      <c r="A458" s="458"/>
      <c r="B458" s="458"/>
      <c r="C458" s="458"/>
      <c r="D458" s="458"/>
      <c r="E458" s="458"/>
      <c r="F458" s="458"/>
      <c r="G458" s="458"/>
      <c r="H458" s="458"/>
      <c r="I458" s="458"/>
      <c r="J458" s="458"/>
      <c r="K458" s="458"/>
      <c r="L458" s="458"/>
      <c r="M458" s="458"/>
      <c r="N458" s="458"/>
      <c r="O458" s="458"/>
      <c r="P458" s="458"/>
      <c r="Q458" s="458"/>
      <c r="R458" s="458"/>
      <c r="S458" s="458"/>
      <c r="T458" s="458"/>
      <c r="U458" s="458"/>
      <c r="V458" s="458"/>
      <c r="W458" s="458"/>
      <c r="X458" s="458"/>
      <c r="Y458" s="458"/>
      <c r="Z458" s="458"/>
      <c r="AA458" s="458"/>
      <c r="AB458" s="458"/>
      <c r="AC458" s="458"/>
      <c r="AD458" s="458"/>
      <c r="AE458" s="458"/>
      <c r="AF458" s="458"/>
    </row>
    <row r="459" spans="1:32">
      <c r="A459" s="458"/>
      <c r="B459" s="458"/>
      <c r="C459" s="458"/>
      <c r="D459" s="458"/>
      <c r="E459" s="458"/>
      <c r="F459" s="458"/>
      <c r="G459" s="458"/>
      <c r="H459" s="458"/>
      <c r="I459" s="458"/>
      <c r="J459" s="458"/>
      <c r="K459" s="458"/>
      <c r="L459" s="458"/>
      <c r="M459" s="458"/>
      <c r="N459" s="458"/>
      <c r="O459" s="458"/>
      <c r="P459" s="458"/>
      <c r="Q459" s="458"/>
      <c r="R459" s="458"/>
      <c r="S459" s="458"/>
      <c r="T459" s="458"/>
      <c r="U459" s="458"/>
      <c r="V459" s="458"/>
      <c r="W459" s="458"/>
      <c r="X459" s="458"/>
      <c r="Y459" s="458"/>
      <c r="Z459" s="458"/>
      <c r="AA459" s="458"/>
      <c r="AB459" s="458"/>
      <c r="AC459" s="458"/>
      <c r="AD459" s="458"/>
      <c r="AE459" s="458"/>
      <c r="AF459" s="458"/>
    </row>
    <row r="460" spans="1:32">
      <c r="A460" s="458"/>
      <c r="B460" s="458"/>
      <c r="C460" s="458"/>
      <c r="D460" s="458"/>
      <c r="E460" s="458"/>
      <c r="F460" s="458"/>
      <c r="G460" s="458"/>
      <c r="H460" s="458"/>
      <c r="I460" s="458"/>
      <c r="J460" s="458"/>
      <c r="K460" s="458"/>
      <c r="L460" s="458"/>
      <c r="M460" s="458"/>
      <c r="N460" s="458"/>
      <c r="O460" s="458"/>
      <c r="P460" s="458"/>
      <c r="Q460" s="458"/>
      <c r="R460" s="458"/>
      <c r="S460" s="458"/>
      <c r="T460" s="458"/>
      <c r="U460" s="458"/>
      <c r="V460" s="458"/>
      <c r="W460" s="458"/>
      <c r="X460" s="458"/>
      <c r="Y460" s="458"/>
      <c r="Z460" s="458"/>
      <c r="AA460" s="458"/>
      <c r="AB460" s="458"/>
      <c r="AC460" s="458"/>
      <c r="AD460" s="458"/>
      <c r="AE460" s="458"/>
      <c r="AF460" s="458"/>
    </row>
    <row r="461" spans="1:32">
      <c r="A461" s="458"/>
      <c r="B461" s="458"/>
      <c r="C461" s="458"/>
      <c r="D461" s="458"/>
      <c r="E461" s="458"/>
      <c r="F461" s="458"/>
      <c r="G461" s="458"/>
      <c r="H461" s="458"/>
      <c r="I461" s="458"/>
      <c r="J461" s="458"/>
      <c r="K461" s="458"/>
      <c r="L461" s="458"/>
      <c r="M461" s="458"/>
      <c r="N461" s="458"/>
      <c r="O461" s="458"/>
      <c r="P461" s="458"/>
      <c r="Q461" s="458"/>
      <c r="R461" s="458"/>
      <c r="S461" s="458"/>
      <c r="T461" s="458"/>
      <c r="U461" s="458"/>
      <c r="V461" s="458"/>
      <c r="W461" s="458"/>
      <c r="X461" s="458"/>
      <c r="Y461" s="458"/>
      <c r="Z461" s="458"/>
      <c r="AA461" s="458"/>
      <c r="AB461" s="458"/>
      <c r="AC461" s="458"/>
      <c r="AD461" s="458"/>
      <c r="AE461" s="458"/>
      <c r="AF461" s="458"/>
    </row>
    <row r="462" spans="1:32">
      <c r="A462" s="458"/>
      <c r="B462" s="458"/>
      <c r="C462" s="458"/>
      <c r="D462" s="458"/>
      <c r="E462" s="458"/>
      <c r="F462" s="458"/>
      <c r="G462" s="458"/>
      <c r="H462" s="458"/>
      <c r="I462" s="458"/>
      <c r="J462" s="458"/>
      <c r="K462" s="458"/>
      <c r="L462" s="458"/>
      <c r="M462" s="458"/>
      <c r="N462" s="458"/>
      <c r="O462" s="458"/>
      <c r="P462" s="458"/>
      <c r="Q462" s="458"/>
      <c r="R462" s="458"/>
      <c r="S462" s="458"/>
      <c r="T462" s="458"/>
      <c r="U462" s="458"/>
      <c r="V462" s="458"/>
      <c r="W462" s="458"/>
      <c r="X462" s="458"/>
      <c r="Y462" s="458"/>
      <c r="Z462" s="458"/>
      <c r="AA462" s="458"/>
      <c r="AB462" s="458"/>
      <c r="AC462" s="458"/>
      <c r="AD462" s="458"/>
      <c r="AE462" s="458"/>
      <c r="AF462" s="458"/>
    </row>
    <row r="463" spans="1:32">
      <c r="A463" s="458"/>
      <c r="B463" s="458"/>
      <c r="C463" s="458"/>
      <c r="D463" s="458"/>
      <c r="E463" s="458"/>
      <c r="F463" s="458"/>
      <c r="G463" s="458"/>
      <c r="H463" s="458"/>
      <c r="I463" s="458"/>
      <c r="J463" s="458"/>
      <c r="K463" s="458"/>
      <c r="L463" s="458"/>
      <c r="M463" s="458"/>
      <c r="N463" s="458"/>
      <c r="O463" s="458"/>
      <c r="P463" s="458"/>
      <c r="Q463" s="458"/>
      <c r="R463" s="458"/>
      <c r="S463" s="458"/>
      <c r="T463" s="458"/>
      <c r="U463" s="458"/>
      <c r="V463" s="458"/>
      <c r="W463" s="458"/>
      <c r="X463" s="458"/>
      <c r="Y463" s="458"/>
      <c r="Z463" s="458"/>
      <c r="AA463" s="458"/>
      <c r="AB463" s="458"/>
      <c r="AC463" s="458"/>
      <c r="AD463" s="458"/>
      <c r="AE463" s="458"/>
      <c r="AF463" s="458"/>
    </row>
    <row r="464" spans="1:32">
      <c r="A464" s="458"/>
      <c r="B464" s="458"/>
      <c r="C464" s="458"/>
      <c r="D464" s="458"/>
      <c r="E464" s="458"/>
      <c r="F464" s="458"/>
      <c r="G464" s="458"/>
      <c r="H464" s="458"/>
      <c r="I464" s="458"/>
      <c r="J464" s="458"/>
      <c r="K464" s="458"/>
      <c r="L464" s="458"/>
      <c r="M464" s="458"/>
      <c r="N464" s="458"/>
      <c r="O464" s="458"/>
      <c r="P464" s="458"/>
      <c r="Q464" s="458"/>
      <c r="R464" s="458"/>
      <c r="S464" s="458"/>
      <c r="T464" s="458"/>
      <c r="U464" s="458"/>
      <c r="V464" s="458"/>
      <c r="W464" s="458"/>
      <c r="X464" s="458"/>
      <c r="Y464" s="458"/>
      <c r="Z464" s="458"/>
      <c r="AA464" s="458"/>
      <c r="AB464" s="458"/>
      <c r="AC464" s="458"/>
      <c r="AD464" s="458"/>
      <c r="AE464" s="458"/>
      <c r="AF464" s="458"/>
    </row>
    <row r="465" spans="1:32">
      <c r="A465" s="458"/>
      <c r="B465" s="458"/>
      <c r="C465" s="458"/>
      <c r="D465" s="458"/>
      <c r="E465" s="458"/>
      <c r="F465" s="458"/>
      <c r="G465" s="458"/>
      <c r="H465" s="458"/>
      <c r="I465" s="458"/>
      <c r="J465" s="458"/>
      <c r="K465" s="458"/>
      <c r="L465" s="458"/>
      <c r="M465" s="458"/>
      <c r="N465" s="458"/>
      <c r="O465" s="458"/>
      <c r="P465" s="458"/>
      <c r="Q465" s="458"/>
      <c r="R465" s="458"/>
      <c r="S465" s="458"/>
      <c r="T465" s="458"/>
      <c r="U465" s="458"/>
      <c r="V465" s="458"/>
      <c r="W465" s="458"/>
      <c r="X465" s="458"/>
      <c r="Y465" s="458"/>
      <c r="Z465" s="458"/>
      <c r="AA465" s="458"/>
      <c r="AB465" s="458"/>
      <c r="AC465" s="458"/>
      <c r="AD465" s="458"/>
      <c r="AE465" s="458"/>
      <c r="AF465" s="458"/>
    </row>
    <row r="466" spans="1:32">
      <c r="A466" s="458"/>
      <c r="B466" s="458"/>
      <c r="C466" s="458"/>
      <c r="D466" s="458"/>
      <c r="E466" s="458"/>
      <c r="F466" s="458"/>
      <c r="G466" s="458"/>
      <c r="H466" s="458"/>
      <c r="I466" s="458"/>
      <c r="J466" s="458"/>
      <c r="K466" s="458"/>
      <c r="L466" s="458"/>
      <c r="M466" s="458"/>
      <c r="N466" s="458"/>
      <c r="O466" s="458"/>
      <c r="P466" s="458"/>
      <c r="Q466" s="458"/>
      <c r="R466" s="458"/>
      <c r="S466" s="458"/>
      <c r="T466" s="458"/>
      <c r="U466" s="458"/>
      <c r="V466" s="458"/>
      <c r="W466" s="458"/>
      <c r="X466" s="458"/>
      <c r="Y466" s="458"/>
      <c r="Z466" s="458"/>
      <c r="AA466" s="458"/>
      <c r="AB466" s="458"/>
      <c r="AC466" s="458"/>
      <c r="AD466" s="458"/>
      <c r="AE466" s="458"/>
      <c r="AF466" s="458"/>
    </row>
    <row r="467" spans="1:32">
      <c r="A467" s="458"/>
      <c r="B467" s="458"/>
      <c r="C467" s="458"/>
      <c r="D467" s="458"/>
      <c r="E467" s="458"/>
      <c r="F467" s="458"/>
      <c r="G467" s="458"/>
      <c r="H467" s="458"/>
      <c r="I467" s="458"/>
      <c r="J467" s="458"/>
      <c r="K467" s="458"/>
      <c r="L467" s="458"/>
      <c r="M467" s="458"/>
      <c r="N467" s="458"/>
      <c r="O467" s="458"/>
      <c r="P467" s="458"/>
      <c r="Q467" s="458"/>
      <c r="R467" s="458"/>
      <c r="S467" s="458"/>
      <c r="T467" s="458"/>
      <c r="U467" s="458"/>
      <c r="V467" s="458"/>
      <c r="W467" s="458"/>
      <c r="X467" s="458"/>
      <c r="Y467" s="458"/>
      <c r="Z467" s="458"/>
      <c r="AA467" s="458"/>
      <c r="AB467" s="458"/>
      <c r="AC467" s="458"/>
      <c r="AD467" s="458"/>
      <c r="AE467" s="458"/>
      <c r="AF467" s="458"/>
    </row>
    <row r="468" spans="1:32">
      <c r="A468" s="458"/>
      <c r="B468" s="458"/>
      <c r="C468" s="458"/>
      <c r="D468" s="458"/>
      <c r="E468" s="458"/>
      <c r="F468" s="458"/>
      <c r="G468" s="458"/>
      <c r="H468" s="458"/>
      <c r="I468" s="458"/>
      <c r="J468" s="458"/>
      <c r="K468" s="458"/>
      <c r="L468" s="458"/>
      <c r="M468" s="458"/>
      <c r="N468" s="458"/>
      <c r="O468" s="458"/>
      <c r="P468" s="458"/>
      <c r="Q468" s="458"/>
      <c r="R468" s="458"/>
      <c r="S468" s="458"/>
      <c r="T468" s="458"/>
      <c r="U468" s="458"/>
      <c r="V468" s="458"/>
      <c r="W468" s="458"/>
      <c r="X468" s="458"/>
      <c r="Y468" s="458"/>
      <c r="Z468" s="458"/>
      <c r="AA468" s="458"/>
      <c r="AB468" s="458"/>
      <c r="AC468" s="458"/>
      <c r="AD468" s="458"/>
      <c r="AE468" s="458"/>
      <c r="AF468" s="458"/>
    </row>
    <row r="469" spans="1:32">
      <c r="A469" s="458"/>
      <c r="B469" s="458"/>
      <c r="C469" s="458"/>
      <c r="D469" s="458"/>
      <c r="E469" s="458"/>
      <c r="F469" s="458"/>
      <c r="G469" s="458"/>
      <c r="H469" s="458"/>
      <c r="I469" s="458"/>
      <c r="J469" s="458"/>
      <c r="K469" s="458"/>
      <c r="L469" s="458"/>
      <c r="M469" s="458"/>
      <c r="N469" s="458"/>
      <c r="O469" s="458"/>
      <c r="P469" s="458"/>
      <c r="Q469" s="458"/>
      <c r="R469" s="458"/>
      <c r="S469" s="458"/>
      <c r="T469" s="458"/>
      <c r="U469" s="458"/>
      <c r="V469" s="458"/>
      <c r="W469" s="458"/>
      <c r="X469" s="458"/>
      <c r="Y469" s="458"/>
      <c r="Z469" s="458"/>
      <c r="AA469" s="458"/>
      <c r="AB469" s="458"/>
      <c r="AC469" s="458"/>
      <c r="AD469" s="458"/>
      <c r="AE469" s="458"/>
      <c r="AF469" s="458"/>
    </row>
    <row r="470" spans="1:32">
      <c r="A470" s="458"/>
      <c r="B470" s="458"/>
      <c r="C470" s="458"/>
      <c r="D470" s="458"/>
      <c r="E470" s="458"/>
      <c r="F470" s="458"/>
      <c r="G470" s="458"/>
      <c r="H470" s="458"/>
      <c r="I470" s="458"/>
      <c r="J470" s="458"/>
      <c r="K470" s="458"/>
      <c r="L470" s="458"/>
      <c r="M470" s="458"/>
      <c r="N470" s="458"/>
      <c r="O470" s="458"/>
      <c r="P470" s="458"/>
      <c r="Q470" s="458"/>
      <c r="R470" s="458"/>
      <c r="S470" s="458"/>
      <c r="T470" s="458"/>
      <c r="U470" s="458"/>
      <c r="V470" s="458"/>
      <c r="W470" s="458"/>
      <c r="X470" s="458"/>
      <c r="Y470" s="458"/>
      <c r="Z470" s="458"/>
      <c r="AA470" s="458"/>
      <c r="AB470" s="458"/>
      <c r="AC470" s="458"/>
      <c r="AD470" s="458"/>
      <c r="AE470" s="458"/>
      <c r="AF470" s="458"/>
    </row>
    <row r="471" spans="1:32">
      <c r="A471" s="458"/>
      <c r="B471" s="458"/>
      <c r="C471" s="458"/>
      <c r="D471" s="458"/>
      <c r="E471" s="458"/>
      <c r="F471" s="458"/>
      <c r="G471" s="458"/>
      <c r="H471" s="458"/>
      <c r="I471" s="458"/>
      <c r="J471" s="458"/>
      <c r="K471" s="458"/>
      <c r="L471" s="458"/>
      <c r="M471" s="458"/>
      <c r="N471" s="458"/>
      <c r="O471" s="458"/>
      <c r="P471" s="458"/>
      <c r="Q471" s="458"/>
      <c r="R471" s="458"/>
      <c r="S471" s="458"/>
      <c r="T471" s="458"/>
      <c r="U471" s="458"/>
      <c r="V471" s="458"/>
      <c r="W471" s="458"/>
      <c r="X471" s="458"/>
      <c r="Y471" s="458"/>
      <c r="Z471" s="458"/>
      <c r="AA471" s="458"/>
      <c r="AB471" s="458"/>
      <c r="AC471" s="458"/>
      <c r="AD471" s="458"/>
      <c r="AE471" s="458"/>
      <c r="AF471" s="458"/>
    </row>
    <row r="472" spans="1:32">
      <c r="A472" s="458"/>
      <c r="B472" s="458"/>
      <c r="C472" s="458"/>
      <c r="D472" s="458"/>
      <c r="E472" s="458"/>
      <c r="F472" s="458"/>
      <c r="G472" s="458"/>
      <c r="H472" s="458"/>
      <c r="I472" s="458"/>
      <c r="J472" s="458"/>
      <c r="K472" s="458"/>
      <c r="L472" s="458"/>
      <c r="M472" s="458"/>
      <c r="N472" s="458"/>
      <c r="O472" s="458"/>
      <c r="P472" s="458"/>
      <c r="Q472" s="458"/>
      <c r="R472" s="458"/>
      <c r="S472" s="458"/>
      <c r="T472" s="458"/>
      <c r="U472" s="458"/>
      <c r="V472" s="458"/>
      <c r="W472" s="458"/>
      <c r="X472" s="458"/>
      <c r="Y472" s="458"/>
      <c r="Z472" s="458"/>
      <c r="AA472" s="458"/>
      <c r="AB472" s="458"/>
      <c r="AC472" s="458"/>
      <c r="AD472" s="458"/>
      <c r="AE472" s="458"/>
      <c r="AF472" s="458"/>
    </row>
    <row r="473" spans="1:32">
      <c r="A473" s="458"/>
      <c r="B473" s="458"/>
      <c r="C473" s="458"/>
      <c r="D473" s="458"/>
      <c r="E473" s="458"/>
      <c r="F473" s="458"/>
      <c r="G473" s="458"/>
      <c r="H473" s="458"/>
      <c r="I473" s="458"/>
      <c r="J473" s="458"/>
      <c r="K473" s="458"/>
      <c r="L473" s="458"/>
      <c r="M473" s="458"/>
      <c r="N473" s="458"/>
      <c r="O473" s="458"/>
      <c r="P473" s="458"/>
      <c r="Q473" s="458"/>
      <c r="R473" s="458"/>
      <c r="S473" s="458"/>
      <c r="T473" s="458"/>
      <c r="U473" s="458"/>
      <c r="V473" s="458"/>
      <c r="W473" s="458"/>
      <c r="X473" s="458"/>
      <c r="Y473" s="458"/>
      <c r="Z473" s="458"/>
      <c r="AA473" s="458"/>
      <c r="AB473" s="458"/>
      <c r="AC473" s="458"/>
      <c r="AD473" s="458"/>
      <c r="AE473" s="458"/>
      <c r="AF473" s="458"/>
    </row>
    <row r="474" spans="1:32">
      <c r="A474" s="458"/>
      <c r="B474" s="458"/>
      <c r="C474" s="458"/>
      <c r="D474" s="458"/>
      <c r="E474" s="458"/>
      <c r="F474" s="458"/>
      <c r="G474" s="458"/>
      <c r="H474" s="458"/>
      <c r="I474" s="458"/>
      <c r="J474" s="458"/>
      <c r="K474" s="458"/>
      <c r="L474" s="458"/>
      <c r="M474" s="458"/>
      <c r="N474" s="458"/>
      <c r="O474" s="458"/>
      <c r="P474" s="458"/>
      <c r="Q474" s="458"/>
      <c r="R474" s="458"/>
      <c r="S474" s="458"/>
      <c r="T474" s="458"/>
      <c r="U474" s="458"/>
      <c r="V474" s="458"/>
      <c r="W474" s="458"/>
      <c r="X474" s="458"/>
      <c r="Y474" s="458"/>
      <c r="Z474" s="458"/>
      <c r="AA474" s="458"/>
      <c r="AB474" s="458"/>
      <c r="AC474" s="458"/>
      <c r="AD474" s="458"/>
      <c r="AE474" s="458"/>
      <c r="AF474" s="458"/>
    </row>
    <row r="475" spans="1:32">
      <c r="A475" s="458"/>
      <c r="B475" s="458"/>
      <c r="C475" s="458"/>
      <c r="D475" s="458"/>
      <c r="E475" s="458"/>
      <c r="F475" s="458"/>
      <c r="G475" s="458"/>
      <c r="H475" s="458"/>
      <c r="I475" s="458"/>
      <c r="J475" s="458"/>
      <c r="K475" s="458"/>
      <c r="L475" s="458"/>
      <c r="M475" s="458"/>
      <c r="N475" s="458"/>
      <c r="O475" s="458"/>
      <c r="P475" s="458"/>
      <c r="Q475" s="458"/>
      <c r="R475" s="458"/>
      <c r="S475" s="458"/>
      <c r="T475" s="458"/>
      <c r="U475" s="458"/>
      <c r="V475" s="458"/>
      <c r="W475" s="458"/>
      <c r="X475" s="458"/>
      <c r="Y475" s="458"/>
      <c r="Z475" s="458"/>
      <c r="AA475" s="458"/>
      <c r="AB475" s="458"/>
      <c r="AC475" s="458"/>
      <c r="AD475" s="458"/>
      <c r="AE475" s="458"/>
      <c r="AF475" s="458"/>
    </row>
    <row r="476" spans="1:32">
      <c r="A476" s="458"/>
      <c r="B476" s="458"/>
      <c r="C476" s="458"/>
      <c r="D476" s="458"/>
      <c r="E476" s="458"/>
      <c r="F476" s="458"/>
      <c r="G476" s="458"/>
      <c r="H476" s="458"/>
      <c r="I476" s="458"/>
      <c r="J476" s="458"/>
      <c r="K476" s="458"/>
      <c r="L476" s="458"/>
      <c r="M476" s="458"/>
      <c r="N476" s="458"/>
      <c r="O476" s="458"/>
      <c r="P476" s="458"/>
      <c r="Q476" s="458"/>
      <c r="R476" s="458"/>
      <c r="S476" s="458"/>
      <c r="T476" s="458"/>
      <c r="U476" s="458"/>
      <c r="V476" s="458"/>
      <c r="W476" s="458"/>
      <c r="X476" s="458"/>
      <c r="Y476" s="458"/>
      <c r="Z476" s="458"/>
      <c r="AA476" s="458"/>
      <c r="AB476" s="458"/>
      <c r="AC476" s="458"/>
      <c r="AD476" s="458"/>
      <c r="AE476" s="458"/>
      <c r="AF476" s="458"/>
    </row>
    <row r="477" spans="1:32">
      <c r="A477" s="458"/>
      <c r="B477" s="458"/>
      <c r="C477" s="458"/>
      <c r="D477" s="458"/>
      <c r="E477" s="458"/>
      <c r="F477" s="458"/>
      <c r="G477" s="458"/>
      <c r="H477" s="458"/>
      <c r="I477" s="458"/>
      <c r="J477" s="458"/>
      <c r="K477" s="458"/>
      <c r="L477" s="458"/>
      <c r="M477" s="458"/>
      <c r="N477" s="458"/>
      <c r="O477" s="458"/>
      <c r="P477" s="458"/>
      <c r="Q477" s="458"/>
      <c r="R477" s="458"/>
      <c r="S477" s="458"/>
      <c r="T477" s="458"/>
      <c r="U477" s="458"/>
      <c r="V477" s="458"/>
      <c r="W477" s="458"/>
      <c r="X477" s="458"/>
      <c r="Y477" s="458"/>
      <c r="Z477" s="458"/>
      <c r="AA477" s="458"/>
      <c r="AB477" s="458"/>
      <c r="AC477" s="458"/>
      <c r="AD477" s="458"/>
      <c r="AE477" s="458"/>
      <c r="AF477" s="458"/>
    </row>
    <row r="478" spans="1:32">
      <c r="A478" s="458"/>
      <c r="B478" s="458"/>
      <c r="C478" s="458"/>
      <c r="D478" s="458"/>
      <c r="E478" s="458"/>
      <c r="F478" s="458"/>
      <c r="G478" s="458"/>
      <c r="H478" s="458"/>
      <c r="I478" s="458"/>
      <c r="J478" s="458"/>
      <c r="K478" s="458"/>
      <c r="L478" s="458"/>
      <c r="M478" s="458"/>
      <c r="N478" s="458"/>
      <c r="O478" s="458"/>
      <c r="P478" s="458"/>
      <c r="Q478" s="458"/>
      <c r="R478" s="458"/>
      <c r="S478" s="458"/>
      <c r="T478" s="458"/>
      <c r="U478" s="458"/>
      <c r="V478" s="458"/>
      <c r="W478" s="458"/>
      <c r="X478" s="458"/>
      <c r="Y478" s="458"/>
      <c r="Z478" s="458"/>
      <c r="AA478" s="458"/>
      <c r="AB478" s="458"/>
      <c r="AC478" s="458"/>
      <c r="AD478" s="458"/>
      <c r="AE478" s="458"/>
      <c r="AF478" s="458"/>
    </row>
    <row r="479" spans="1:32">
      <c r="A479" s="458"/>
      <c r="B479" s="458"/>
      <c r="C479" s="458"/>
      <c r="D479" s="458"/>
      <c r="E479" s="458"/>
      <c r="F479" s="458"/>
      <c r="G479" s="458"/>
      <c r="H479" s="458"/>
      <c r="I479" s="458"/>
      <c r="J479" s="458"/>
      <c r="K479" s="458"/>
      <c r="L479" s="458"/>
      <c r="M479" s="458"/>
      <c r="N479" s="458"/>
      <c r="O479" s="458"/>
      <c r="P479" s="458"/>
      <c r="Q479" s="458"/>
      <c r="R479" s="458"/>
      <c r="S479" s="458"/>
      <c r="T479" s="458"/>
      <c r="U479" s="458"/>
      <c r="V479" s="458"/>
      <c r="W479" s="458"/>
      <c r="X479" s="458"/>
      <c r="Y479" s="458"/>
      <c r="Z479" s="458"/>
      <c r="AA479" s="458"/>
      <c r="AB479" s="458"/>
      <c r="AC479" s="458"/>
      <c r="AD479" s="458"/>
      <c r="AE479" s="458"/>
      <c r="AF479" s="458"/>
    </row>
    <row r="480" spans="1:32">
      <c r="A480" s="458"/>
      <c r="B480" s="458"/>
      <c r="C480" s="458"/>
      <c r="D480" s="458"/>
      <c r="E480" s="458"/>
      <c r="F480" s="458"/>
      <c r="G480" s="458"/>
      <c r="H480" s="458"/>
      <c r="I480" s="458"/>
      <c r="J480" s="458"/>
      <c r="K480" s="458"/>
      <c r="L480" s="458"/>
      <c r="M480" s="458"/>
      <c r="N480" s="458"/>
      <c r="O480" s="458"/>
      <c r="P480" s="458"/>
      <c r="Q480" s="458"/>
      <c r="R480" s="458"/>
      <c r="S480" s="458"/>
      <c r="T480" s="458"/>
      <c r="U480" s="458"/>
      <c r="V480" s="458"/>
      <c r="W480" s="458"/>
      <c r="X480" s="458"/>
      <c r="Y480" s="458"/>
      <c r="Z480" s="458"/>
      <c r="AA480" s="458"/>
      <c r="AB480" s="458"/>
      <c r="AC480" s="458"/>
      <c r="AD480" s="458"/>
      <c r="AE480" s="458"/>
      <c r="AF480" s="458"/>
    </row>
    <row r="481" spans="1:32">
      <c r="A481" s="458"/>
      <c r="B481" s="458"/>
      <c r="C481" s="458"/>
      <c r="D481" s="458"/>
      <c r="E481" s="458"/>
      <c r="F481" s="458"/>
      <c r="G481" s="458"/>
      <c r="H481" s="458"/>
      <c r="I481" s="458"/>
      <c r="J481" s="458"/>
      <c r="K481" s="458"/>
      <c r="L481" s="458"/>
      <c r="M481" s="458"/>
      <c r="N481" s="458"/>
      <c r="O481" s="458"/>
      <c r="P481" s="458"/>
      <c r="Q481" s="458"/>
      <c r="R481" s="458"/>
      <c r="S481" s="458"/>
      <c r="T481" s="458"/>
      <c r="U481" s="458"/>
      <c r="V481" s="458"/>
      <c r="W481" s="458"/>
      <c r="X481" s="458"/>
      <c r="Y481" s="458"/>
      <c r="Z481" s="458"/>
      <c r="AA481" s="458"/>
      <c r="AB481" s="458"/>
      <c r="AC481" s="458"/>
      <c r="AD481" s="458"/>
      <c r="AE481" s="458"/>
      <c r="AF481" s="458"/>
    </row>
    <row r="482" spans="1:32">
      <c r="A482" s="458"/>
      <c r="B482" s="458"/>
      <c r="C482" s="458"/>
      <c r="D482" s="458"/>
      <c r="E482" s="458"/>
      <c r="F482" s="458"/>
      <c r="G482" s="458"/>
      <c r="H482" s="458"/>
      <c r="I482" s="458"/>
      <c r="J482" s="458"/>
      <c r="K482" s="458"/>
      <c r="L482" s="458"/>
      <c r="M482" s="458"/>
      <c r="N482" s="458"/>
      <c r="O482" s="458"/>
      <c r="P482" s="458"/>
      <c r="Q482" s="458"/>
      <c r="R482" s="458"/>
      <c r="S482" s="458"/>
      <c r="T482" s="458"/>
      <c r="U482" s="458"/>
      <c r="V482" s="458"/>
      <c r="W482" s="458"/>
      <c r="X482" s="458"/>
      <c r="Y482" s="458"/>
      <c r="Z482" s="458"/>
      <c r="AA482" s="458"/>
      <c r="AB482" s="458"/>
      <c r="AC482" s="458"/>
      <c r="AD482" s="458"/>
      <c r="AE482" s="458"/>
      <c r="AF482" s="458"/>
    </row>
    <row r="483" spans="1:32">
      <c r="A483" s="458"/>
      <c r="B483" s="458"/>
      <c r="C483" s="458"/>
      <c r="D483" s="458"/>
      <c r="E483" s="458"/>
      <c r="F483" s="458"/>
      <c r="G483" s="458"/>
      <c r="H483" s="458"/>
      <c r="I483" s="458"/>
      <c r="J483" s="458"/>
      <c r="K483" s="458"/>
      <c r="L483" s="458"/>
      <c r="M483" s="458"/>
      <c r="N483" s="458"/>
      <c r="O483" s="458"/>
      <c r="P483" s="458"/>
      <c r="Q483" s="458"/>
      <c r="R483" s="458"/>
      <c r="S483" s="458"/>
      <c r="T483" s="458"/>
      <c r="U483" s="458"/>
      <c r="V483" s="458"/>
      <c r="W483" s="458"/>
      <c r="X483" s="458"/>
      <c r="Y483" s="458"/>
      <c r="Z483" s="458"/>
      <c r="AA483" s="458"/>
      <c r="AB483" s="458"/>
      <c r="AC483" s="458"/>
      <c r="AD483" s="458"/>
      <c r="AE483" s="458"/>
      <c r="AF483" s="458"/>
    </row>
    <row r="484" spans="1:32">
      <c r="A484" s="458"/>
      <c r="B484" s="458"/>
      <c r="C484" s="458"/>
      <c r="D484" s="458"/>
      <c r="E484" s="458"/>
      <c r="F484" s="458"/>
      <c r="G484" s="458"/>
      <c r="H484" s="458"/>
      <c r="I484" s="458"/>
      <c r="J484" s="458"/>
      <c r="K484" s="458"/>
      <c r="L484" s="458"/>
      <c r="M484" s="458"/>
      <c r="N484" s="458"/>
      <c r="O484" s="458"/>
      <c r="P484" s="458"/>
      <c r="Q484" s="458"/>
      <c r="R484" s="458"/>
      <c r="S484" s="458"/>
      <c r="T484" s="458"/>
      <c r="U484" s="458"/>
      <c r="V484" s="458"/>
      <c r="W484" s="458"/>
      <c r="X484" s="458"/>
      <c r="Y484" s="458"/>
      <c r="Z484" s="458"/>
      <c r="AA484" s="458"/>
      <c r="AB484" s="458"/>
      <c r="AC484" s="458"/>
      <c r="AD484" s="458"/>
      <c r="AE484" s="458"/>
      <c r="AF484" s="458"/>
    </row>
    <row r="485" spans="1:32">
      <c r="A485" s="458"/>
      <c r="B485" s="458"/>
      <c r="C485" s="458"/>
      <c r="D485" s="458"/>
      <c r="E485" s="458"/>
      <c r="F485" s="458"/>
      <c r="G485" s="458"/>
      <c r="H485" s="458"/>
      <c r="I485" s="458"/>
      <c r="J485" s="458"/>
      <c r="K485" s="458"/>
      <c r="L485" s="458"/>
      <c r="M485" s="458"/>
      <c r="N485" s="458"/>
      <c r="O485" s="458"/>
      <c r="P485" s="458"/>
      <c r="Q485" s="458"/>
      <c r="R485" s="458"/>
      <c r="S485" s="458"/>
      <c r="T485" s="458"/>
      <c r="U485" s="458"/>
      <c r="V485" s="458"/>
      <c r="W485" s="458"/>
      <c r="X485" s="458"/>
      <c r="Y485" s="458"/>
      <c r="Z485" s="458"/>
      <c r="AA485" s="458"/>
      <c r="AB485" s="458"/>
      <c r="AC485" s="458"/>
      <c r="AD485" s="458"/>
      <c r="AE485" s="458"/>
      <c r="AF485" s="458"/>
    </row>
    <row r="486" spans="1:32">
      <c r="A486" s="458"/>
      <c r="B486" s="458"/>
      <c r="C486" s="458"/>
      <c r="D486" s="458"/>
      <c r="E486" s="458"/>
      <c r="F486" s="458"/>
      <c r="G486" s="458"/>
      <c r="H486" s="458"/>
      <c r="I486" s="458"/>
      <c r="J486" s="458"/>
      <c r="K486" s="458"/>
      <c r="L486" s="458"/>
      <c r="M486" s="458"/>
      <c r="N486" s="458"/>
      <c r="O486" s="458"/>
      <c r="P486" s="458"/>
      <c r="Q486" s="458"/>
      <c r="R486" s="458"/>
      <c r="S486" s="458"/>
      <c r="T486" s="458"/>
      <c r="U486" s="458"/>
      <c r="V486" s="458"/>
      <c r="W486" s="458"/>
      <c r="X486" s="458"/>
      <c r="Y486" s="458"/>
      <c r="Z486" s="458"/>
      <c r="AA486" s="458"/>
      <c r="AB486" s="458"/>
      <c r="AC486" s="458"/>
      <c r="AD486" s="458"/>
      <c r="AE486" s="458"/>
      <c r="AF486" s="458"/>
    </row>
    <row r="487" spans="1:32">
      <c r="A487" s="458"/>
      <c r="B487" s="458"/>
      <c r="C487" s="458"/>
      <c r="D487" s="458"/>
      <c r="E487" s="458"/>
      <c r="F487" s="458"/>
      <c r="G487" s="458"/>
      <c r="H487" s="458"/>
      <c r="I487" s="458"/>
      <c r="J487" s="458"/>
      <c r="K487" s="458"/>
      <c r="L487" s="458"/>
      <c r="M487" s="458"/>
      <c r="N487" s="458"/>
      <c r="O487" s="458"/>
      <c r="P487" s="458"/>
      <c r="Q487" s="458"/>
      <c r="R487" s="458"/>
      <c r="S487" s="458"/>
      <c r="T487" s="458"/>
      <c r="U487" s="458"/>
      <c r="V487" s="458"/>
      <c r="W487" s="458"/>
      <c r="X487" s="458"/>
      <c r="Y487" s="458"/>
      <c r="Z487" s="458"/>
      <c r="AA487" s="458"/>
      <c r="AB487" s="458"/>
      <c r="AC487" s="458"/>
      <c r="AD487" s="458"/>
      <c r="AE487" s="458"/>
      <c r="AF487" s="458"/>
    </row>
    <row r="488" spans="1:32">
      <c r="A488" s="458"/>
      <c r="B488" s="458"/>
      <c r="C488" s="458"/>
      <c r="D488" s="458"/>
      <c r="E488" s="458"/>
      <c r="F488" s="458"/>
      <c r="G488" s="458"/>
      <c r="H488" s="458"/>
      <c r="I488" s="458"/>
      <c r="J488" s="458"/>
      <c r="K488" s="458"/>
      <c r="L488" s="458"/>
      <c r="M488" s="458"/>
      <c r="N488" s="458"/>
      <c r="O488" s="458"/>
      <c r="P488" s="458"/>
      <c r="Q488" s="458"/>
      <c r="R488" s="458"/>
      <c r="S488" s="458"/>
      <c r="T488" s="458"/>
      <c r="U488" s="458"/>
      <c r="V488" s="458"/>
      <c r="W488" s="458"/>
      <c r="X488" s="458"/>
      <c r="Y488" s="458"/>
      <c r="Z488" s="458"/>
      <c r="AA488" s="458"/>
      <c r="AB488" s="458"/>
      <c r="AC488" s="458"/>
      <c r="AD488" s="458"/>
      <c r="AE488" s="458"/>
      <c r="AF488" s="458"/>
    </row>
    <row r="489" spans="1:32">
      <c r="A489" s="458"/>
      <c r="B489" s="458"/>
      <c r="C489" s="458"/>
      <c r="D489" s="458"/>
      <c r="E489" s="458"/>
      <c r="F489" s="458"/>
      <c r="G489" s="458"/>
      <c r="H489" s="458"/>
      <c r="I489" s="458"/>
      <c r="J489" s="458"/>
      <c r="K489" s="458"/>
      <c r="L489" s="458"/>
      <c r="M489" s="458"/>
      <c r="N489" s="458"/>
      <c r="O489" s="458"/>
      <c r="P489" s="458"/>
      <c r="Q489" s="458"/>
      <c r="R489" s="458"/>
      <c r="S489" s="458"/>
      <c r="T489" s="458"/>
      <c r="U489" s="458"/>
      <c r="V489" s="458"/>
      <c r="W489" s="458"/>
      <c r="X489" s="458"/>
      <c r="Y489" s="458"/>
      <c r="Z489" s="458"/>
      <c r="AA489" s="458"/>
      <c r="AB489" s="458"/>
      <c r="AC489" s="458"/>
      <c r="AD489" s="458"/>
      <c r="AE489" s="458"/>
      <c r="AF489" s="458"/>
    </row>
    <row r="490" spans="1:32">
      <c r="A490" s="458"/>
      <c r="B490" s="458"/>
      <c r="C490" s="458"/>
      <c r="D490" s="458"/>
      <c r="E490" s="458"/>
      <c r="F490" s="458"/>
      <c r="G490" s="458"/>
      <c r="H490" s="458"/>
      <c r="I490" s="458"/>
      <c r="J490" s="458"/>
      <c r="K490" s="458"/>
      <c r="L490" s="458"/>
      <c r="M490" s="458"/>
      <c r="N490" s="458"/>
      <c r="O490" s="458"/>
      <c r="P490" s="458"/>
      <c r="Q490" s="458"/>
      <c r="R490" s="458"/>
      <c r="S490" s="458"/>
      <c r="T490" s="458"/>
      <c r="U490" s="458"/>
      <c r="V490" s="458"/>
      <c r="W490" s="458"/>
      <c r="X490" s="458"/>
      <c r="Y490" s="458"/>
      <c r="Z490" s="458"/>
      <c r="AA490" s="458"/>
      <c r="AB490" s="458"/>
      <c r="AC490" s="458"/>
      <c r="AD490" s="458"/>
      <c r="AE490" s="458"/>
      <c r="AF490" s="458"/>
    </row>
    <row r="491" spans="1:32">
      <c r="A491" s="458"/>
      <c r="B491" s="458"/>
      <c r="C491" s="458"/>
      <c r="D491" s="458"/>
      <c r="E491" s="458"/>
      <c r="F491" s="458"/>
      <c r="G491" s="458"/>
      <c r="H491" s="458"/>
      <c r="I491" s="458"/>
      <c r="J491" s="458"/>
      <c r="K491" s="458"/>
      <c r="L491" s="458"/>
      <c r="M491" s="458"/>
      <c r="N491" s="458"/>
      <c r="O491" s="458"/>
      <c r="P491" s="458"/>
      <c r="Q491" s="458"/>
      <c r="R491" s="458"/>
      <c r="S491" s="458"/>
      <c r="T491" s="458"/>
      <c r="U491" s="458"/>
      <c r="V491" s="458"/>
      <c r="W491" s="458"/>
      <c r="X491" s="458"/>
      <c r="Y491" s="458"/>
      <c r="Z491" s="458"/>
      <c r="AA491" s="458"/>
      <c r="AB491" s="458"/>
      <c r="AC491" s="458"/>
      <c r="AD491" s="458"/>
      <c r="AE491" s="458"/>
      <c r="AF491" s="458"/>
    </row>
    <row r="492" spans="1:32">
      <c r="A492" s="458"/>
      <c r="B492" s="458"/>
      <c r="C492" s="458"/>
      <c r="D492" s="458"/>
      <c r="E492" s="458"/>
      <c r="F492" s="458"/>
      <c r="G492" s="458"/>
      <c r="H492" s="458"/>
      <c r="I492" s="458"/>
      <c r="J492" s="458"/>
      <c r="K492" s="458"/>
      <c r="L492" s="458"/>
      <c r="M492" s="458"/>
      <c r="N492" s="458"/>
      <c r="O492" s="458"/>
      <c r="P492" s="458"/>
      <c r="Q492" s="458"/>
      <c r="R492" s="458"/>
      <c r="S492" s="458"/>
      <c r="T492" s="458"/>
      <c r="U492" s="458"/>
      <c r="V492" s="458"/>
      <c r="W492" s="458"/>
      <c r="X492" s="458"/>
      <c r="Y492" s="458"/>
      <c r="Z492" s="458"/>
      <c r="AA492" s="458"/>
      <c r="AB492" s="458"/>
      <c r="AC492" s="458"/>
      <c r="AD492" s="458"/>
      <c r="AE492" s="458"/>
      <c r="AF492" s="458"/>
    </row>
    <row r="493" spans="1:32">
      <c r="A493" s="458"/>
      <c r="B493" s="458"/>
      <c r="C493" s="458"/>
      <c r="D493" s="458"/>
      <c r="E493" s="458"/>
      <c r="F493" s="458"/>
      <c r="G493" s="458"/>
      <c r="H493" s="458"/>
      <c r="I493" s="458"/>
      <c r="J493" s="458"/>
      <c r="K493" s="458"/>
      <c r="L493" s="458"/>
      <c r="M493" s="458"/>
      <c r="N493" s="458"/>
      <c r="O493" s="458"/>
      <c r="P493" s="458"/>
      <c r="Q493" s="458"/>
      <c r="R493" s="458"/>
      <c r="S493" s="458"/>
      <c r="T493" s="458"/>
      <c r="U493" s="458"/>
      <c r="V493" s="458"/>
      <c r="W493" s="458"/>
      <c r="X493" s="458"/>
      <c r="Y493" s="458"/>
      <c r="Z493" s="458"/>
      <c r="AA493" s="458"/>
      <c r="AB493" s="458"/>
      <c r="AC493" s="458"/>
      <c r="AD493" s="458"/>
      <c r="AE493" s="458"/>
      <c r="AF493" s="458"/>
    </row>
    <row r="494" spans="1:32">
      <c r="A494" s="458"/>
      <c r="B494" s="458"/>
      <c r="C494" s="458"/>
      <c r="D494" s="458"/>
      <c r="E494" s="458"/>
      <c r="F494" s="458"/>
      <c r="G494" s="458"/>
      <c r="H494" s="458"/>
      <c r="I494" s="458"/>
      <c r="J494" s="458"/>
      <c r="K494" s="458"/>
      <c r="L494" s="458"/>
      <c r="M494" s="458"/>
      <c r="N494" s="458"/>
      <c r="O494" s="458"/>
      <c r="P494" s="458"/>
      <c r="Q494" s="458"/>
      <c r="R494" s="458"/>
      <c r="S494" s="458"/>
      <c r="T494" s="458"/>
      <c r="U494" s="458"/>
      <c r="V494" s="458"/>
      <c r="W494" s="458"/>
      <c r="X494" s="458"/>
      <c r="Y494" s="458"/>
      <c r="Z494" s="458"/>
      <c r="AA494" s="458"/>
      <c r="AB494" s="458"/>
      <c r="AC494" s="458"/>
      <c r="AD494" s="458"/>
      <c r="AE494" s="458"/>
      <c r="AF494" s="458"/>
    </row>
    <row r="495" spans="1:32">
      <c r="A495" s="458"/>
      <c r="B495" s="458"/>
      <c r="C495" s="458"/>
      <c r="D495" s="458"/>
      <c r="E495" s="458"/>
      <c r="F495" s="458"/>
      <c r="G495" s="458"/>
      <c r="H495" s="458"/>
      <c r="I495" s="458"/>
      <c r="J495" s="458"/>
      <c r="K495" s="458"/>
      <c r="L495" s="458"/>
      <c r="M495" s="458"/>
      <c r="N495" s="458"/>
      <c r="O495" s="458"/>
      <c r="P495" s="458"/>
      <c r="Q495" s="458"/>
      <c r="R495" s="458"/>
      <c r="S495" s="458"/>
      <c r="T495" s="458"/>
      <c r="U495" s="458"/>
      <c r="V495" s="458"/>
      <c r="W495" s="458"/>
      <c r="X495" s="458"/>
      <c r="Y495" s="458"/>
      <c r="Z495" s="458"/>
      <c r="AA495" s="458"/>
      <c r="AB495" s="458"/>
      <c r="AC495" s="458"/>
      <c r="AD495" s="458"/>
      <c r="AE495" s="458"/>
      <c r="AF495" s="458"/>
    </row>
    <row r="496" spans="1:32">
      <c r="A496" s="458"/>
      <c r="B496" s="458"/>
      <c r="C496" s="458"/>
      <c r="D496" s="458"/>
      <c r="E496" s="458"/>
      <c r="F496" s="458"/>
      <c r="G496" s="458"/>
      <c r="H496" s="458"/>
      <c r="I496" s="458"/>
      <c r="J496" s="458"/>
      <c r="K496" s="458"/>
      <c r="L496" s="458"/>
      <c r="M496" s="458"/>
      <c r="N496" s="458"/>
      <c r="O496" s="458"/>
      <c r="P496" s="458"/>
      <c r="Q496" s="458"/>
      <c r="R496" s="458"/>
      <c r="S496" s="458"/>
      <c r="T496" s="458"/>
      <c r="U496" s="458"/>
      <c r="V496" s="458"/>
      <c r="W496" s="458"/>
      <c r="X496" s="458"/>
      <c r="Y496" s="458"/>
      <c r="Z496" s="458"/>
      <c r="AA496" s="458"/>
      <c r="AB496" s="458"/>
      <c r="AC496" s="458"/>
      <c r="AD496" s="458"/>
      <c r="AE496" s="458"/>
      <c r="AF496" s="458"/>
    </row>
    <row r="497" spans="1:32">
      <c r="A497" s="458"/>
      <c r="B497" s="458"/>
      <c r="C497" s="458"/>
      <c r="D497" s="458"/>
      <c r="E497" s="458"/>
      <c r="F497" s="458"/>
      <c r="G497" s="458"/>
      <c r="H497" s="458"/>
      <c r="I497" s="458"/>
      <c r="J497" s="458"/>
      <c r="K497" s="458"/>
      <c r="L497" s="458"/>
      <c r="M497" s="458"/>
      <c r="N497" s="458"/>
      <c r="O497" s="458"/>
      <c r="P497" s="458"/>
      <c r="Q497" s="458"/>
      <c r="R497" s="458"/>
      <c r="S497" s="458"/>
      <c r="T497" s="458"/>
      <c r="U497" s="458"/>
      <c r="V497" s="458"/>
      <c r="W497" s="458"/>
      <c r="X497" s="458"/>
      <c r="Y497" s="458"/>
      <c r="Z497" s="458"/>
      <c r="AA497" s="458"/>
      <c r="AB497" s="458"/>
      <c r="AC497" s="458"/>
      <c r="AD497" s="458"/>
      <c r="AE497" s="458"/>
      <c r="AF497" s="458"/>
    </row>
    <row r="498" spans="1:32">
      <c r="A498" s="458"/>
      <c r="B498" s="458"/>
      <c r="C498" s="458"/>
      <c r="D498" s="458"/>
      <c r="E498" s="458"/>
      <c r="F498" s="458"/>
      <c r="G498" s="458"/>
      <c r="H498" s="458"/>
      <c r="I498" s="458"/>
      <c r="J498" s="458"/>
      <c r="K498" s="458"/>
      <c r="L498" s="458"/>
      <c r="M498" s="458"/>
      <c r="N498" s="458"/>
      <c r="O498" s="458"/>
      <c r="P498" s="458"/>
      <c r="Q498" s="458"/>
      <c r="R498" s="458"/>
      <c r="S498" s="458"/>
      <c r="T498" s="458"/>
      <c r="U498" s="458"/>
      <c r="V498" s="458"/>
      <c r="W498" s="458"/>
      <c r="X498" s="458"/>
      <c r="Y498" s="458"/>
      <c r="Z498" s="458"/>
      <c r="AA498" s="458"/>
      <c r="AB498" s="458"/>
      <c r="AC498" s="458"/>
      <c r="AD498" s="458"/>
      <c r="AE498" s="458"/>
      <c r="AF498" s="458"/>
    </row>
    <row r="499" spans="1:32">
      <c r="A499" s="458"/>
      <c r="B499" s="458"/>
      <c r="C499" s="458"/>
      <c r="D499" s="458"/>
      <c r="E499" s="458"/>
      <c r="F499" s="458"/>
      <c r="G499" s="458"/>
      <c r="H499" s="458"/>
      <c r="I499" s="458"/>
      <c r="J499" s="458"/>
      <c r="K499" s="458"/>
      <c r="L499" s="458"/>
      <c r="M499" s="458"/>
      <c r="N499" s="458"/>
      <c r="O499" s="458"/>
      <c r="P499" s="458"/>
      <c r="Q499" s="458"/>
      <c r="R499" s="458"/>
      <c r="S499" s="458"/>
      <c r="T499" s="458"/>
      <c r="U499" s="458"/>
      <c r="V499" s="458"/>
      <c r="W499" s="458"/>
      <c r="X499" s="458"/>
      <c r="Y499" s="458"/>
      <c r="Z499" s="458"/>
      <c r="AA499" s="458"/>
      <c r="AB499" s="458"/>
      <c r="AC499" s="458"/>
      <c r="AD499" s="458"/>
      <c r="AE499" s="458"/>
      <c r="AF499" s="458"/>
    </row>
    <row r="500" spans="1:32">
      <c r="A500" s="458"/>
      <c r="B500" s="458"/>
      <c r="C500" s="458"/>
      <c r="D500" s="458"/>
      <c r="E500" s="458"/>
      <c r="F500" s="458"/>
      <c r="G500" s="458"/>
      <c r="H500" s="458"/>
      <c r="I500" s="458"/>
      <c r="J500" s="458"/>
      <c r="K500" s="458"/>
      <c r="L500" s="458"/>
      <c r="M500" s="458"/>
      <c r="N500" s="458"/>
      <c r="O500" s="458"/>
      <c r="P500" s="458"/>
      <c r="Q500" s="458"/>
      <c r="R500" s="458"/>
      <c r="S500" s="458"/>
      <c r="T500" s="458"/>
      <c r="U500" s="458"/>
      <c r="V500" s="458"/>
      <c r="W500" s="458"/>
      <c r="X500" s="458"/>
      <c r="Y500" s="458"/>
      <c r="Z500" s="458"/>
      <c r="AA500" s="458"/>
      <c r="AB500" s="458"/>
      <c r="AC500" s="458"/>
      <c r="AD500" s="458"/>
      <c r="AE500" s="458"/>
      <c r="AF500" s="458"/>
    </row>
    <row r="501" spans="1:32">
      <c r="A501" s="458"/>
      <c r="B501" s="458"/>
      <c r="C501" s="458"/>
      <c r="D501" s="458"/>
      <c r="E501" s="458"/>
      <c r="F501" s="458"/>
      <c r="G501" s="458"/>
      <c r="H501" s="458"/>
      <c r="I501" s="458"/>
      <c r="J501" s="458"/>
      <c r="K501" s="458"/>
      <c r="L501" s="458"/>
      <c r="M501" s="458"/>
      <c r="N501" s="458"/>
      <c r="O501" s="458"/>
      <c r="P501" s="458"/>
      <c r="Q501" s="458"/>
      <c r="R501" s="458"/>
      <c r="S501" s="458"/>
      <c r="T501" s="458"/>
      <c r="U501" s="458"/>
      <c r="V501" s="458"/>
      <c r="W501" s="458"/>
      <c r="X501" s="458"/>
      <c r="Y501" s="458"/>
      <c r="Z501" s="458"/>
      <c r="AA501" s="458"/>
      <c r="AB501" s="458"/>
      <c r="AC501" s="458"/>
      <c r="AD501" s="458"/>
      <c r="AE501" s="458"/>
      <c r="AF501" s="458"/>
    </row>
    <row r="502" spans="1:32">
      <c r="A502" s="458"/>
      <c r="B502" s="458"/>
      <c r="C502" s="458"/>
      <c r="D502" s="458"/>
      <c r="E502" s="458"/>
      <c r="F502" s="458"/>
      <c r="G502" s="458"/>
      <c r="H502" s="458"/>
      <c r="I502" s="458"/>
      <c r="J502" s="458"/>
      <c r="K502" s="458"/>
      <c r="L502" s="458"/>
      <c r="M502" s="458"/>
      <c r="N502" s="458"/>
      <c r="O502" s="458"/>
      <c r="P502" s="458"/>
      <c r="Q502" s="458"/>
      <c r="R502" s="458"/>
      <c r="S502" s="458"/>
      <c r="T502" s="458"/>
      <c r="U502" s="458"/>
      <c r="V502" s="458"/>
      <c r="W502" s="458"/>
      <c r="X502" s="458"/>
      <c r="Y502" s="458"/>
      <c r="Z502" s="458"/>
      <c r="AA502" s="458"/>
      <c r="AB502" s="458"/>
      <c r="AC502" s="458"/>
      <c r="AD502" s="458"/>
      <c r="AE502" s="458"/>
      <c r="AF502" s="458"/>
    </row>
    <row r="503" spans="1:32">
      <c r="A503" s="458"/>
      <c r="B503" s="458"/>
      <c r="C503" s="458"/>
      <c r="D503" s="458"/>
      <c r="E503" s="458"/>
      <c r="F503" s="458"/>
      <c r="G503" s="458"/>
      <c r="H503" s="458"/>
      <c r="I503" s="458"/>
      <c r="J503" s="458"/>
      <c r="K503" s="458"/>
      <c r="L503" s="458"/>
      <c r="M503" s="458"/>
      <c r="N503" s="458"/>
      <c r="O503" s="458"/>
      <c r="P503" s="458"/>
      <c r="Q503" s="458"/>
      <c r="R503" s="458"/>
      <c r="S503" s="458"/>
      <c r="T503" s="458"/>
      <c r="U503" s="458"/>
      <c r="V503" s="458"/>
      <c r="W503" s="458"/>
      <c r="X503" s="458"/>
      <c r="Y503" s="458"/>
      <c r="Z503" s="458"/>
      <c r="AA503" s="458"/>
      <c r="AB503" s="458"/>
      <c r="AC503" s="458"/>
      <c r="AD503" s="458"/>
      <c r="AE503" s="458"/>
      <c r="AF503" s="458"/>
    </row>
    <row r="504" spans="1:32">
      <c r="A504" s="458"/>
      <c r="B504" s="458"/>
      <c r="C504" s="458"/>
      <c r="D504" s="458"/>
      <c r="E504" s="458"/>
      <c r="F504" s="458"/>
      <c r="G504" s="458"/>
      <c r="H504" s="458"/>
      <c r="I504" s="458"/>
      <c r="J504" s="458"/>
      <c r="K504" s="458"/>
      <c r="L504" s="458"/>
      <c r="M504" s="458"/>
      <c r="N504" s="458"/>
      <c r="O504" s="458"/>
      <c r="P504" s="458"/>
      <c r="Q504" s="458"/>
      <c r="R504" s="458"/>
      <c r="S504" s="458"/>
      <c r="T504" s="458"/>
      <c r="U504" s="458"/>
      <c r="V504" s="458"/>
      <c r="W504" s="458"/>
      <c r="X504" s="458"/>
      <c r="Y504" s="458"/>
      <c r="Z504" s="458"/>
      <c r="AA504" s="458"/>
      <c r="AB504" s="458"/>
      <c r="AC504" s="458"/>
      <c r="AD504" s="458"/>
      <c r="AE504" s="458"/>
      <c r="AF504" s="458"/>
    </row>
    <row r="505" spans="1:32">
      <c r="A505" s="458"/>
      <c r="B505" s="458"/>
      <c r="C505" s="458"/>
      <c r="D505" s="458"/>
      <c r="E505" s="458"/>
      <c r="F505" s="458"/>
      <c r="G505" s="458"/>
      <c r="H505" s="458"/>
      <c r="I505" s="458"/>
      <c r="J505" s="458"/>
      <c r="K505" s="458"/>
      <c r="L505" s="458"/>
      <c r="M505" s="458"/>
      <c r="N505" s="458"/>
      <c r="O505" s="458"/>
      <c r="P505" s="458"/>
      <c r="Q505" s="458"/>
      <c r="R505" s="458"/>
      <c r="S505" s="458"/>
      <c r="T505" s="458"/>
      <c r="U505" s="458"/>
      <c r="V505" s="458"/>
      <c r="W505" s="458"/>
      <c r="X505" s="458"/>
      <c r="Y505" s="458"/>
      <c r="Z505" s="458"/>
      <c r="AA505" s="458"/>
      <c r="AB505" s="458"/>
      <c r="AC505" s="458"/>
      <c r="AD505" s="458"/>
      <c r="AE505" s="458"/>
      <c r="AF505" s="458"/>
    </row>
    <row r="506" spans="1:32">
      <c r="A506" s="458"/>
      <c r="B506" s="458"/>
      <c r="C506" s="458"/>
      <c r="D506" s="458"/>
      <c r="E506" s="458"/>
      <c r="F506" s="458"/>
      <c r="G506" s="458"/>
      <c r="H506" s="458"/>
      <c r="I506" s="458"/>
      <c r="J506" s="458"/>
      <c r="K506" s="458"/>
      <c r="L506" s="458"/>
      <c r="M506" s="458"/>
      <c r="N506" s="458"/>
      <c r="O506" s="458"/>
      <c r="P506" s="458"/>
      <c r="Q506" s="458"/>
      <c r="R506" s="458"/>
      <c r="S506" s="458"/>
      <c r="T506" s="458"/>
      <c r="U506" s="458"/>
      <c r="V506" s="458"/>
      <c r="W506" s="458"/>
      <c r="X506" s="458"/>
      <c r="Y506" s="458"/>
      <c r="Z506" s="458"/>
      <c r="AA506" s="458"/>
      <c r="AB506" s="458"/>
      <c r="AC506" s="458"/>
      <c r="AD506" s="458"/>
      <c r="AE506" s="458"/>
      <c r="AF506" s="458"/>
    </row>
    <row r="507" spans="1:32">
      <c r="A507" s="458"/>
      <c r="B507" s="458"/>
      <c r="C507" s="458"/>
      <c r="D507" s="458"/>
      <c r="E507" s="458"/>
      <c r="F507" s="458"/>
      <c r="G507" s="458"/>
      <c r="H507" s="458"/>
      <c r="I507" s="458"/>
      <c r="J507" s="458"/>
      <c r="K507" s="458"/>
      <c r="L507" s="458"/>
      <c r="M507" s="458"/>
      <c r="N507" s="458"/>
      <c r="O507" s="458"/>
      <c r="P507" s="458"/>
      <c r="Q507" s="458"/>
      <c r="R507" s="458"/>
      <c r="S507" s="458"/>
      <c r="T507" s="458"/>
      <c r="U507" s="458"/>
      <c r="V507" s="458"/>
      <c r="W507" s="458"/>
      <c r="X507" s="458"/>
      <c r="Y507" s="458"/>
      <c r="Z507" s="458"/>
      <c r="AA507" s="458"/>
      <c r="AB507" s="458"/>
      <c r="AC507" s="458"/>
      <c r="AD507" s="458"/>
      <c r="AE507" s="458"/>
      <c r="AF507" s="458"/>
    </row>
    <row r="508" spans="1:32">
      <c r="A508" s="458"/>
      <c r="B508" s="458"/>
      <c r="C508" s="458"/>
      <c r="D508" s="458"/>
      <c r="E508" s="458"/>
      <c r="F508" s="458"/>
      <c r="G508" s="458"/>
      <c r="H508" s="458"/>
      <c r="I508" s="458"/>
      <c r="J508" s="458"/>
      <c r="K508" s="458"/>
      <c r="L508" s="458"/>
      <c r="M508" s="458"/>
      <c r="N508" s="458"/>
      <c r="O508" s="458"/>
      <c r="P508" s="458"/>
      <c r="Q508" s="458"/>
      <c r="R508" s="458"/>
      <c r="S508" s="458"/>
      <c r="T508" s="458"/>
      <c r="U508" s="458"/>
      <c r="V508" s="458"/>
      <c r="W508" s="458"/>
      <c r="X508" s="458"/>
      <c r="Y508" s="458"/>
      <c r="Z508" s="458"/>
      <c r="AA508" s="458"/>
      <c r="AB508" s="458"/>
      <c r="AC508" s="458"/>
      <c r="AD508" s="458"/>
      <c r="AE508" s="458"/>
      <c r="AF508" s="458"/>
    </row>
    <row r="509" spans="1:32">
      <c r="A509" s="458"/>
      <c r="B509" s="458"/>
      <c r="C509" s="458"/>
      <c r="D509" s="458"/>
      <c r="E509" s="458"/>
      <c r="F509" s="458"/>
      <c r="G509" s="458"/>
      <c r="H509" s="458"/>
      <c r="I509" s="458"/>
      <c r="J509" s="458"/>
      <c r="K509" s="458"/>
      <c r="L509" s="458"/>
      <c r="M509" s="458"/>
      <c r="N509" s="458"/>
      <c r="O509" s="458"/>
      <c r="P509" s="458"/>
      <c r="Q509" s="458"/>
      <c r="R509" s="458"/>
      <c r="S509" s="458"/>
      <c r="T509" s="458"/>
      <c r="U509" s="458"/>
      <c r="V509" s="458"/>
      <c r="W509" s="458"/>
      <c r="X509" s="458"/>
      <c r="Y509" s="458"/>
      <c r="Z509" s="458"/>
      <c r="AA509" s="458"/>
      <c r="AB509" s="458"/>
      <c r="AC509" s="458"/>
      <c r="AD509" s="458"/>
      <c r="AE509" s="458"/>
      <c r="AF509" s="458"/>
    </row>
    <row r="510" spans="1:32">
      <c r="A510" s="458"/>
      <c r="B510" s="458"/>
      <c r="C510" s="458"/>
      <c r="D510" s="458"/>
      <c r="E510" s="458"/>
      <c r="F510" s="458"/>
      <c r="G510" s="458"/>
      <c r="H510" s="458"/>
      <c r="I510" s="458"/>
      <c r="J510" s="458"/>
      <c r="K510" s="458"/>
      <c r="L510" s="458"/>
      <c r="M510" s="458"/>
      <c r="N510" s="458"/>
      <c r="O510" s="458"/>
      <c r="P510" s="458"/>
      <c r="Q510" s="458"/>
      <c r="R510" s="458"/>
      <c r="S510" s="458"/>
      <c r="T510" s="458"/>
      <c r="U510" s="458"/>
      <c r="V510" s="458"/>
      <c r="W510" s="458"/>
      <c r="X510" s="458"/>
      <c r="Y510" s="458"/>
      <c r="Z510" s="458"/>
      <c r="AA510" s="458"/>
      <c r="AB510" s="458"/>
      <c r="AC510" s="458"/>
      <c r="AD510" s="458"/>
      <c r="AE510" s="458"/>
      <c r="AF510" s="458"/>
    </row>
    <row r="511" spans="1:32">
      <c r="A511" s="458"/>
      <c r="B511" s="458"/>
      <c r="C511" s="458"/>
      <c r="D511" s="458"/>
      <c r="E511" s="458"/>
      <c r="F511" s="458"/>
      <c r="G511" s="458"/>
      <c r="H511" s="458"/>
      <c r="I511" s="458"/>
      <c r="J511" s="458"/>
      <c r="K511" s="458"/>
      <c r="L511" s="458"/>
      <c r="M511" s="458"/>
      <c r="N511" s="458"/>
      <c r="O511" s="458"/>
      <c r="P511" s="458"/>
      <c r="Q511" s="458"/>
      <c r="R511" s="458"/>
      <c r="S511" s="458"/>
      <c r="T511" s="458"/>
      <c r="U511" s="458"/>
      <c r="V511" s="458"/>
      <c r="W511" s="458"/>
      <c r="X511" s="458"/>
      <c r="Y511" s="458"/>
      <c r="Z511" s="458"/>
      <c r="AA511" s="458"/>
      <c r="AB511" s="458"/>
      <c r="AC511" s="458"/>
      <c r="AD511" s="458"/>
      <c r="AE511" s="458"/>
      <c r="AF511" s="458"/>
    </row>
    <row r="512" spans="1:32">
      <c r="A512" s="458"/>
      <c r="B512" s="458"/>
      <c r="C512" s="458"/>
      <c r="D512" s="458"/>
      <c r="E512" s="458"/>
      <c r="F512" s="458"/>
      <c r="G512" s="458"/>
      <c r="H512" s="458"/>
      <c r="I512" s="458"/>
      <c r="J512" s="458"/>
      <c r="K512" s="458"/>
      <c r="L512" s="458"/>
      <c r="M512" s="458"/>
      <c r="N512" s="458"/>
      <c r="O512" s="458"/>
      <c r="P512" s="458"/>
      <c r="Q512" s="458"/>
      <c r="R512" s="458"/>
      <c r="S512" s="458"/>
      <c r="T512" s="458"/>
      <c r="U512" s="458"/>
      <c r="V512" s="458"/>
      <c r="W512" s="458"/>
      <c r="X512" s="458"/>
      <c r="Y512" s="458"/>
      <c r="Z512" s="458"/>
      <c r="AA512" s="458"/>
      <c r="AB512" s="458"/>
      <c r="AC512" s="458"/>
      <c r="AD512" s="458"/>
      <c r="AE512" s="458"/>
      <c r="AF512" s="458"/>
    </row>
    <row r="513" spans="1:32">
      <c r="A513" s="458"/>
      <c r="B513" s="458"/>
      <c r="C513" s="458"/>
      <c r="D513" s="458"/>
      <c r="E513" s="458"/>
      <c r="F513" s="458"/>
      <c r="G513" s="458"/>
      <c r="H513" s="458"/>
      <c r="I513" s="458"/>
      <c r="J513" s="458"/>
      <c r="K513" s="458"/>
      <c r="L513" s="458"/>
      <c r="M513" s="458"/>
      <c r="N513" s="458"/>
      <c r="O513" s="458"/>
      <c r="P513" s="458"/>
      <c r="Q513" s="458"/>
      <c r="R513" s="458"/>
      <c r="S513" s="458"/>
      <c r="T513" s="458"/>
      <c r="U513" s="458"/>
      <c r="V513" s="458"/>
      <c r="W513" s="458"/>
      <c r="X513" s="458"/>
      <c r="Y513" s="458"/>
      <c r="Z513" s="458"/>
      <c r="AA513" s="458"/>
      <c r="AB513" s="458"/>
      <c r="AC513" s="458"/>
      <c r="AD513" s="458"/>
      <c r="AE513" s="458"/>
      <c r="AF513" s="458"/>
    </row>
    <row r="514" spans="1:32">
      <c r="A514" s="458"/>
      <c r="B514" s="458"/>
      <c r="C514" s="458"/>
      <c r="D514" s="458"/>
      <c r="E514" s="458"/>
      <c r="F514" s="458"/>
      <c r="G514" s="458"/>
      <c r="H514" s="458"/>
      <c r="I514" s="458"/>
      <c r="J514" s="458"/>
      <c r="K514" s="458"/>
      <c r="L514" s="458"/>
      <c r="M514" s="458"/>
      <c r="N514" s="458"/>
      <c r="O514" s="458"/>
      <c r="P514" s="458"/>
      <c r="Q514" s="458"/>
      <c r="R514" s="458"/>
      <c r="S514" s="458"/>
      <c r="T514" s="458"/>
      <c r="U514" s="458"/>
      <c r="V514" s="458"/>
      <c r="W514" s="458"/>
      <c r="X514" s="458"/>
      <c r="Y514" s="458"/>
      <c r="Z514" s="458"/>
      <c r="AA514" s="458"/>
      <c r="AB514" s="458"/>
      <c r="AC514" s="458"/>
      <c r="AD514" s="458"/>
      <c r="AE514" s="458"/>
      <c r="AF514" s="458"/>
    </row>
    <row r="515" spans="1:32">
      <c r="A515" s="458"/>
      <c r="B515" s="458"/>
      <c r="C515" s="458"/>
      <c r="D515" s="458"/>
      <c r="E515" s="458"/>
      <c r="F515" s="458"/>
      <c r="G515" s="458"/>
      <c r="H515" s="458"/>
      <c r="I515" s="458"/>
      <c r="J515" s="458"/>
      <c r="K515" s="458"/>
      <c r="L515" s="458"/>
      <c r="M515" s="458"/>
      <c r="N515" s="458"/>
      <c r="O515" s="458"/>
      <c r="P515" s="458"/>
      <c r="Q515" s="458"/>
      <c r="R515" s="458"/>
      <c r="S515" s="458"/>
      <c r="T515" s="458"/>
      <c r="U515" s="458"/>
      <c r="V515" s="458"/>
      <c r="W515" s="458"/>
      <c r="X515" s="458"/>
      <c r="Y515" s="458"/>
      <c r="Z515" s="458"/>
      <c r="AA515" s="458"/>
      <c r="AB515" s="458"/>
      <c r="AC515" s="458"/>
      <c r="AD515" s="458"/>
      <c r="AE515" s="458"/>
      <c r="AF515" s="458"/>
    </row>
    <row r="516" spans="1:32">
      <c r="A516" s="458"/>
      <c r="B516" s="458"/>
      <c r="C516" s="458"/>
      <c r="D516" s="458"/>
      <c r="E516" s="458"/>
      <c r="F516" s="458"/>
      <c r="G516" s="458"/>
      <c r="H516" s="458"/>
      <c r="I516" s="458"/>
      <c r="J516" s="458"/>
      <c r="K516" s="458"/>
      <c r="L516" s="458"/>
      <c r="M516" s="458"/>
      <c r="N516" s="458"/>
      <c r="O516" s="458"/>
      <c r="P516" s="458"/>
      <c r="Q516" s="458"/>
      <c r="R516" s="458"/>
      <c r="S516" s="458"/>
      <c r="T516" s="458"/>
      <c r="U516" s="458"/>
      <c r="V516" s="458"/>
      <c r="W516" s="458"/>
      <c r="X516" s="458"/>
      <c r="Y516" s="458"/>
      <c r="Z516" s="458"/>
      <c r="AA516" s="458"/>
      <c r="AB516" s="458"/>
      <c r="AC516" s="458"/>
      <c r="AD516" s="458"/>
      <c r="AE516" s="458"/>
      <c r="AF516" s="458"/>
    </row>
    <row r="517" spans="1:32">
      <c r="A517" s="458"/>
      <c r="B517" s="458"/>
      <c r="C517" s="458"/>
      <c r="D517" s="458"/>
      <c r="E517" s="458"/>
      <c r="F517" s="458"/>
      <c r="G517" s="458"/>
      <c r="H517" s="458"/>
      <c r="I517" s="458"/>
      <c r="J517" s="458"/>
      <c r="K517" s="458"/>
      <c r="L517" s="458"/>
      <c r="M517" s="458"/>
      <c r="N517" s="458"/>
      <c r="O517" s="458"/>
      <c r="P517" s="458"/>
      <c r="Q517" s="458"/>
      <c r="R517" s="458"/>
      <c r="S517" s="458"/>
      <c r="T517" s="458"/>
      <c r="U517" s="458"/>
      <c r="V517" s="458"/>
      <c r="W517" s="458"/>
      <c r="X517" s="458"/>
      <c r="Y517" s="458"/>
      <c r="Z517" s="458"/>
      <c r="AA517" s="458"/>
      <c r="AB517" s="458"/>
      <c r="AC517" s="458"/>
      <c r="AD517" s="458"/>
      <c r="AE517" s="458"/>
      <c r="AF517" s="458"/>
    </row>
    <row r="518" spans="1:32">
      <c r="A518" s="458"/>
      <c r="B518" s="458"/>
      <c r="C518" s="458"/>
      <c r="D518" s="458"/>
      <c r="E518" s="458"/>
      <c r="F518" s="458"/>
      <c r="G518" s="458"/>
      <c r="H518" s="458"/>
      <c r="I518" s="458"/>
      <c r="J518" s="458"/>
      <c r="K518" s="458"/>
      <c r="L518" s="458"/>
      <c r="M518" s="458"/>
      <c r="N518" s="458"/>
      <c r="O518" s="458"/>
      <c r="P518" s="458"/>
      <c r="Q518" s="458"/>
      <c r="R518" s="458"/>
      <c r="S518" s="458"/>
      <c r="T518" s="458"/>
      <c r="U518" s="458"/>
      <c r="V518" s="458"/>
      <c r="W518" s="458"/>
      <c r="X518" s="458"/>
      <c r="Y518" s="458"/>
      <c r="Z518" s="458"/>
      <c r="AA518" s="458"/>
      <c r="AB518" s="458"/>
      <c r="AC518" s="458"/>
      <c r="AD518" s="458"/>
      <c r="AE518" s="458"/>
      <c r="AF518" s="458"/>
    </row>
    <row r="519" spans="1:32">
      <c r="A519" s="458"/>
      <c r="B519" s="458"/>
      <c r="C519" s="458"/>
      <c r="D519" s="458"/>
      <c r="E519" s="458"/>
      <c r="F519" s="458"/>
      <c r="G519" s="458"/>
      <c r="H519" s="458"/>
      <c r="I519" s="458"/>
      <c r="J519" s="458"/>
      <c r="K519" s="458"/>
      <c r="L519" s="458"/>
      <c r="M519" s="458"/>
      <c r="N519" s="458"/>
      <c r="O519" s="458"/>
      <c r="P519" s="458"/>
      <c r="Q519" s="458"/>
      <c r="R519" s="458"/>
      <c r="S519" s="458"/>
      <c r="T519" s="458"/>
      <c r="U519" s="458"/>
      <c r="V519" s="458"/>
      <c r="W519" s="458"/>
      <c r="X519" s="458"/>
      <c r="Y519" s="458"/>
      <c r="Z519" s="458"/>
      <c r="AA519" s="458"/>
      <c r="AB519" s="458"/>
      <c r="AC519" s="458"/>
      <c r="AD519" s="458"/>
      <c r="AE519" s="458"/>
      <c r="AF519" s="458"/>
    </row>
    <row r="520" spans="1:32">
      <c r="A520" s="458"/>
      <c r="B520" s="458"/>
      <c r="C520" s="458"/>
      <c r="D520" s="458"/>
      <c r="E520" s="458"/>
      <c r="F520" s="458"/>
      <c r="G520" s="458"/>
      <c r="H520" s="458"/>
      <c r="I520" s="458"/>
      <c r="J520" s="458"/>
      <c r="K520" s="458"/>
      <c r="L520" s="458"/>
      <c r="M520" s="458"/>
      <c r="N520" s="458"/>
      <c r="O520" s="458"/>
      <c r="P520" s="458"/>
      <c r="Q520" s="458"/>
      <c r="R520" s="458"/>
      <c r="S520" s="458"/>
      <c r="T520" s="458"/>
      <c r="U520" s="458"/>
      <c r="V520" s="458"/>
      <c r="W520" s="458"/>
      <c r="X520" s="458"/>
      <c r="Y520" s="458"/>
      <c r="Z520" s="458"/>
      <c r="AA520" s="458"/>
      <c r="AB520" s="458"/>
      <c r="AC520" s="458"/>
      <c r="AD520" s="458"/>
      <c r="AE520" s="458"/>
      <c r="AF520" s="458"/>
    </row>
    <row r="521" spans="1:32">
      <c r="A521" s="458"/>
      <c r="B521" s="458"/>
      <c r="C521" s="458"/>
      <c r="D521" s="458"/>
      <c r="E521" s="458"/>
      <c r="F521" s="458"/>
      <c r="G521" s="458"/>
      <c r="H521" s="458"/>
      <c r="I521" s="458"/>
      <c r="J521" s="458"/>
      <c r="K521" s="458"/>
      <c r="L521" s="458"/>
      <c r="M521" s="458"/>
      <c r="N521" s="458"/>
      <c r="O521" s="458"/>
      <c r="P521" s="458"/>
      <c r="Q521" s="458"/>
      <c r="R521" s="458"/>
      <c r="S521" s="458"/>
      <c r="T521" s="458"/>
      <c r="U521" s="458"/>
      <c r="V521" s="458"/>
      <c r="W521" s="458"/>
      <c r="X521" s="458"/>
      <c r="Y521" s="458"/>
      <c r="Z521" s="458"/>
      <c r="AA521" s="458"/>
      <c r="AB521" s="458"/>
      <c r="AC521" s="458"/>
      <c r="AD521" s="458"/>
      <c r="AE521" s="458"/>
      <c r="AF521" s="458"/>
    </row>
    <row r="522" spans="1:32">
      <c r="A522" s="458"/>
      <c r="B522" s="458"/>
      <c r="C522" s="458"/>
      <c r="D522" s="458"/>
      <c r="E522" s="458"/>
      <c r="F522" s="458"/>
      <c r="G522" s="458"/>
      <c r="H522" s="458"/>
      <c r="I522" s="458"/>
      <c r="J522" s="458"/>
      <c r="K522" s="458"/>
      <c r="L522" s="458"/>
      <c r="M522" s="458"/>
      <c r="N522" s="458"/>
      <c r="O522" s="458"/>
      <c r="P522" s="458"/>
      <c r="Q522" s="458"/>
      <c r="R522" s="458"/>
      <c r="S522" s="458"/>
      <c r="T522" s="458"/>
      <c r="U522" s="458"/>
      <c r="V522" s="458"/>
      <c r="W522" s="458"/>
      <c r="X522" s="458"/>
      <c r="Y522" s="458"/>
      <c r="Z522" s="458"/>
      <c r="AA522" s="458"/>
      <c r="AB522" s="458"/>
      <c r="AC522" s="458"/>
      <c r="AD522" s="458"/>
      <c r="AE522" s="458"/>
      <c r="AF522" s="458"/>
    </row>
    <row r="523" spans="1:32">
      <c r="A523" s="458"/>
      <c r="B523" s="458"/>
      <c r="C523" s="458"/>
      <c r="D523" s="458"/>
      <c r="E523" s="458"/>
      <c r="F523" s="458"/>
      <c r="G523" s="458"/>
      <c r="H523" s="458"/>
      <c r="I523" s="458"/>
      <c r="J523" s="458"/>
      <c r="K523" s="458"/>
      <c r="L523" s="458"/>
      <c r="M523" s="458"/>
      <c r="N523" s="458"/>
      <c r="O523" s="458"/>
      <c r="P523" s="458"/>
      <c r="Q523" s="458"/>
      <c r="R523" s="458"/>
      <c r="S523" s="458"/>
      <c r="T523" s="458"/>
      <c r="U523" s="458"/>
      <c r="V523" s="458"/>
      <c r="W523" s="458"/>
      <c r="X523" s="458"/>
      <c r="Y523" s="458"/>
      <c r="Z523" s="458"/>
      <c r="AA523" s="458"/>
      <c r="AB523" s="458"/>
      <c r="AC523" s="458"/>
      <c r="AD523" s="458"/>
      <c r="AE523" s="458"/>
      <c r="AF523" s="458"/>
    </row>
    <row r="524" spans="1:32">
      <c r="A524" s="458"/>
      <c r="B524" s="458"/>
      <c r="C524" s="458"/>
      <c r="D524" s="458"/>
      <c r="E524" s="458"/>
      <c r="F524" s="458"/>
      <c r="G524" s="458"/>
      <c r="H524" s="458"/>
      <c r="I524" s="458"/>
      <c r="J524" s="458"/>
      <c r="K524" s="458"/>
      <c r="L524" s="458"/>
      <c r="M524" s="458"/>
      <c r="N524" s="458"/>
      <c r="O524" s="458"/>
      <c r="P524" s="458"/>
      <c r="Q524" s="458"/>
      <c r="R524" s="458"/>
      <c r="S524" s="458"/>
      <c r="T524" s="458"/>
      <c r="U524" s="458"/>
      <c r="V524" s="458"/>
      <c r="W524" s="458"/>
      <c r="X524" s="458"/>
      <c r="Y524" s="458"/>
      <c r="Z524" s="458"/>
      <c r="AA524" s="458"/>
      <c r="AB524" s="458"/>
      <c r="AC524" s="458"/>
      <c r="AD524" s="458"/>
      <c r="AE524" s="458"/>
      <c r="AF524" s="458"/>
    </row>
    <row r="525" spans="1:32">
      <c r="A525" s="458"/>
      <c r="B525" s="458"/>
      <c r="C525" s="458"/>
      <c r="D525" s="458"/>
      <c r="E525" s="458"/>
      <c r="F525" s="458"/>
      <c r="G525" s="458"/>
      <c r="H525" s="458"/>
      <c r="I525" s="458"/>
      <c r="J525" s="458"/>
      <c r="K525" s="458"/>
      <c r="L525" s="458"/>
      <c r="M525" s="458"/>
      <c r="N525" s="458"/>
      <c r="O525" s="458"/>
      <c r="P525" s="458"/>
      <c r="Q525" s="458"/>
      <c r="R525" s="458"/>
      <c r="S525" s="458"/>
      <c r="T525" s="458"/>
      <c r="U525" s="458"/>
      <c r="V525" s="458"/>
      <c r="W525" s="458"/>
      <c r="X525" s="458"/>
      <c r="Y525" s="458"/>
      <c r="Z525" s="458"/>
      <c r="AA525" s="458"/>
      <c r="AB525" s="458"/>
      <c r="AC525" s="458"/>
      <c r="AD525" s="458"/>
      <c r="AE525" s="458"/>
      <c r="AF525" s="458"/>
    </row>
    <row r="526" spans="1:32">
      <c r="A526" s="458"/>
      <c r="B526" s="458"/>
      <c r="C526" s="458"/>
      <c r="D526" s="458"/>
      <c r="E526" s="458"/>
      <c r="F526" s="458"/>
      <c r="G526" s="458"/>
      <c r="H526" s="458"/>
      <c r="I526" s="458"/>
      <c r="J526" s="458"/>
      <c r="K526" s="458"/>
      <c r="L526" s="458"/>
      <c r="M526" s="458"/>
      <c r="N526" s="458"/>
      <c r="O526" s="458"/>
      <c r="P526" s="458"/>
      <c r="Q526" s="458"/>
      <c r="R526" s="458"/>
      <c r="S526" s="458"/>
      <c r="T526" s="458"/>
      <c r="U526" s="458"/>
      <c r="V526" s="458"/>
      <c r="W526" s="458"/>
      <c r="X526" s="458"/>
      <c r="Y526" s="458"/>
      <c r="Z526" s="458"/>
      <c r="AA526" s="458"/>
      <c r="AB526" s="458"/>
      <c r="AC526" s="458"/>
      <c r="AD526" s="458"/>
      <c r="AE526" s="458"/>
      <c r="AF526" s="458"/>
    </row>
    <row r="527" spans="1:32">
      <c r="A527" s="458"/>
      <c r="B527" s="458"/>
      <c r="C527" s="458"/>
      <c r="D527" s="458"/>
      <c r="E527" s="458"/>
      <c r="F527" s="458"/>
      <c r="G527" s="458"/>
      <c r="H527" s="458"/>
      <c r="I527" s="458"/>
      <c r="J527" s="458"/>
      <c r="K527" s="458"/>
      <c r="L527" s="458"/>
      <c r="M527" s="458"/>
      <c r="N527" s="458"/>
      <c r="O527" s="458"/>
      <c r="P527" s="458"/>
      <c r="Q527" s="458"/>
      <c r="R527" s="458"/>
      <c r="S527" s="458"/>
      <c r="T527" s="458"/>
      <c r="U527" s="458"/>
      <c r="V527" s="458"/>
      <c r="W527" s="458"/>
      <c r="X527" s="458"/>
      <c r="Y527" s="458"/>
      <c r="Z527" s="458"/>
      <c r="AA527" s="458"/>
      <c r="AB527" s="458"/>
      <c r="AC527" s="458"/>
      <c r="AD527" s="458"/>
      <c r="AE527" s="458"/>
      <c r="AF527" s="458"/>
    </row>
    <row r="528" spans="1:32">
      <c r="A528" s="458"/>
      <c r="B528" s="458"/>
      <c r="C528" s="458"/>
      <c r="D528" s="458"/>
      <c r="E528" s="458"/>
      <c r="F528" s="458"/>
      <c r="G528" s="458"/>
      <c r="H528" s="458"/>
      <c r="I528" s="458"/>
      <c r="J528" s="458"/>
      <c r="K528" s="458"/>
      <c r="L528" s="458"/>
      <c r="M528" s="458"/>
      <c r="N528" s="458"/>
      <c r="O528" s="458"/>
      <c r="P528" s="458"/>
      <c r="Q528" s="458"/>
      <c r="R528" s="458"/>
      <c r="S528" s="458"/>
      <c r="T528" s="458"/>
      <c r="U528" s="458"/>
      <c r="V528" s="458"/>
      <c r="W528" s="458"/>
      <c r="X528" s="458"/>
      <c r="Y528" s="458"/>
      <c r="Z528" s="458"/>
      <c r="AA528" s="458"/>
      <c r="AB528" s="458"/>
      <c r="AC528" s="458"/>
      <c r="AD528" s="458"/>
      <c r="AE528" s="458"/>
      <c r="AF528" s="458"/>
    </row>
    <row r="529" spans="1:32">
      <c r="A529" s="458"/>
      <c r="B529" s="458"/>
      <c r="C529" s="458"/>
      <c r="D529" s="458"/>
      <c r="E529" s="458"/>
      <c r="F529" s="458"/>
      <c r="G529" s="458"/>
      <c r="H529" s="458"/>
      <c r="I529" s="458"/>
      <c r="J529" s="458"/>
      <c r="K529" s="458"/>
      <c r="L529" s="458"/>
      <c r="M529" s="458"/>
      <c r="N529" s="458"/>
      <c r="O529" s="458"/>
      <c r="P529" s="458"/>
      <c r="Q529" s="458"/>
      <c r="R529" s="458"/>
      <c r="S529" s="458"/>
      <c r="T529" s="458"/>
      <c r="U529" s="458"/>
      <c r="V529" s="458"/>
      <c r="W529" s="458"/>
      <c r="X529" s="458"/>
      <c r="Y529" s="458"/>
      <c r="Z529" s="458"/>
      <c r="AA529" s="458"/>
      <c r="AB529" s="458"/>
      <c r="AC529" s="458"/>
      <c r="AD529" s="458"/>
      <c r="AE529" s="458"/>
      <c r="AF529" s="458"/>
    </row>
    <row r="530" spans="1:32">
      <c r="A530" s="458"/>
      <c r="B530" s="458"/>
      <c r="C530" s="458"/>
      <c r="D530" s="458"/>
      <c r="E530" s="458"/>
      <c r="F530" s="458"/>
      <c r="G530" s="458"/>
      <c r="H530" s="458"/>
      <c r="I530" s="458"/>
      <c r="J530" s="458"/>
      <c r="K530" s="458"/>
      <c r="L530" s="458"/>
      <c r="M530" s="458"/>
      <c r="N530" s="458"/>
      <c r="O530" s="458"/>
      <c r="P530" s="458"/>
      <c r="Q530" s="458"/>
      <c r="R530" s="458"/>
      <c r="S530" s="458"/>
      <c r="T530" s="458"/>
      <c r="U530" s="458"/>
      <c r="V530" s="458"/>
      <c r="W530" s="458"/>
      <c r="X530" s="458"/>
      <c r="Y530" s="458"/>
      <c r="Z530" s="458"/>
      <c r="AA530" s="458"/>
      <c r="AB530" s="458"/>
      <c r="AC530" s="458"/>
      <c r="AD530" s="458"/>
      <c r="AE530" s="458"/>
      <c r="AF530" s="458"/>
    </row>
    <row r="531" spans="1:32">
      <c r="A531" s="458"/>
      <c r="B531" s="458"/>
      <c r="C531" s="458"/>
      <c r="D531" s="458"/>
      <c r="E531" s="458"/>
      <c r="F531" s="458"/>
      <c r="G531" s="458"/>
      <c r="H531" s="458"/>
      <c r="I531" s="458"/>
      <c r="J531" s="458"/>
      <c r="K531" s="458"/>
      <c r="L531" s="458"/>
      <c r="M531" s="458"/>
      <c r="N531" s="458"/>
      <c r="O531" s="458"/>
      <c r="P531" s="458"/>
      <c r="Q531" s="458"/>
      <c r="R531" s="458"/>
      <c r="S531" s="458"/>
      <c r="T531" s="458"/>
      <c r="U531" s="458"/>
      <c r="V531" s="458"/>
      <c r="W531" s="458"/>
      <c r="X531" s="458"/>
      <c r="Y531" s="458"/>
      <c r="Z531" s="458"/>
      <c r="AA531" s="458"/>
      <c r="AB531" s="458"/>
      <c r="AC531" s="458"/>
      <c r="AD531" s="458"/>
      <c r="AE531" s="458"/>
      <c r="AF531" s="458"/>
    </row>
    <row r="532" spans="1:32">
      <c r="A532" s="458"/>
      <c r="B532" s="458"/>
      <c r="C532" s="458"/>
      <c r="D532" s="458"/>
      <c r="E532" s="458"/>
      <c r="F532" s="458"/>
      <c r="G532" s="458"/>
      <c r="H532" s="458"/>
      <c r="I532" s="458"/>
      <c r="J532" s="458"/>
      <c r="K532" s="458"/>
      <c r="L532" s="458"/>
      <c r="M532" s="458"/>
      <c r="N532" s="458"/>
      <c r="O532" s="458"/>
      <c r="P532" s="458"/>
      <c r="Q532" s="458"/>
      <c r="R532" s="458"/>
      <c r="S532" s="458"/>
      <c r="T532" s="458"/>
      <c r="U532" s="458"/>
      <c r="V532" s="458"/>
      <c r="W532" s="458"/>
      <c r="X532" s="458"/>
      <c r="Y532" s="458"/>
      <c r="Z532" s="458"/>
      <c r="AA532" s="458"/>
      <c r="AB532" s="458"/>
      <c r="AC532" s="458"/>
      <c r="AD532" s="458"/>
      <c r="AE532" s="458"/>
      <c r="AF532" s="458"/>
    </row>
    <row r="533" spans="1:32">
      <c r="A533" s="458"/>
      <c r="B533" s="458"/>
      <c r="C533" s="458"/>
      <c r="D533" s="458"/>
      <c r="E533" s="458"/>
      <c r="F533" s="458"/>
      <c r="G533" s="458"/>
      <c r="H533" s="458"/>
      <c r="I533" s="458"/>
      <c r="J533" s="458"/>
      <c r="K533" s="458"/>
      <c r="L533" s="458"/>
      <c r="M533" s="458"/>
      <c r="N533" s="458"/>
      <c r="O533" s="458"/>
      <c r="P533" s="458"/>
      <c r="Q533" s="458"/>
      <c r="R533" s="458"/>
      <c r="S533" s="458"/>
      <c r="T533" s="458"/>
      <c r="U533" s="458"/>
      <c r="V533" s="458"/>
      <c r="W533" s="458"/>
      <c r="X533" s="458"/>
      <c r="Y533" s="458"/>
      <c r="Z533" s="458"/>
      <c r="AA533" s="458"/>
      <c r="AB533" s="458"/>
      <c r="AC533" s="458"/>
      <c r="AD533" s="458"/>
      <c r="AE533" s="458"/>
      <c r="AF533" s="458"/>
    </row>
    <row r="534" spans="1:32">
      <c r="A534" s="458"/>
      <c r="B534" s="458"/>
      <c r="C534" s="458"/>
      <c r="D534" s="458"/>
      <c r="E534" s="458"/>
      <c r="F534" s="458"/>
      <c r="G534" s="458"/>
      <c r="H534" s="458"/>
      <c r="I534" s="458"/>
      <c r="J534" s="458"/>
      <c r="K534" s="458"/>
      <c r="L534" s="458"/>
      <c r="M534" s="458"/>
      <c r="N534" s="458"/>
      <c r="O534" s="458"/>
      <c r="P534" s="458"/>
      <c r="Q534" s="458"/>
      <c r="R534" s="458"/>
      <c r="S534" s="458"/>
      <c r="T534" s="458"/>
      <c r="U534" s="458"/>
      <c r="V534" s="458"/>
      <c r="W534" s="458"/>
      <c r="X534" s="458"/>
      <c r="Y534" s="458"/>
      <c r="Z534" s="458"/>
      <c r="AA534" s="458"/>
      <c r="AB534" s="458"/>
      <c r="AC534" s="458"/>
      <c r="AD534" s="458"/>
      <c r="AE534" s="458"/>
      <c r="AF534" s="458"/>
    </row>
    <row r="535" spans="1:32">
      <c r="A535" s="458"/>
      <c r="B535" s="458"/>
      <c r="C535" s="458"/>
      <c r="D535" s="458"/>
      <c r="E535" s="458"/>
      <c r="F535" s="458"/>
      <c r="G535" s="458"/>
      <c r="H535" s="458"/>
      <c r="I535" s="458"/>
      <c r="J535" s="458"/>
      <c r="K535" s="458"/>
      <c r="L535" s="458"/>
      <c r="M535" s="458"/>
      <c r="N535" s="458"/>
      <c r="O535" s="458"/>
      <c r="P535" s="458"/>
      <c r="Q535" s="458"/>
      <c r="R535" s="458"/>
      <c r="S535" s="458"/>
      <c r="T535" s="458"/>
      <c r="U535" s="458"/>
      <c r="V535" s="458"/>
      <c r="W535" s="458"/>
      <c r="X535" s="458"/>
      <c r="Y535" s="458"/>
      <c r="Z535" s="458"/>
      <c r="AA535" s="458"/>
      <c r="AB535" s="458"/>
      <c r="AC535" s="458"/>
      <c r="AD535" s="458"/>
      <c r="AE535" s="458"/>
      <c r="AF535" s="458"/>
    </row>
    <row r="536" spans="1:32">
      <c r="A536" s="458"/>
      <c r="B536" s="458"/>
      <c r="C536" s="458"/>
      <c r="D536" s="458"/>
      <c r="E536" s="458"/>
      <c r="F536" s="458"/>
      <c r="G536" s="458"/>
      <c r="H536" s="458"/>
      <c r="I536" s="458"/>
      <c r="J536" s="458"/>
      <c r="K536" s="458"/>
      <c r="L536" s="458"/>
      <c r="M536" s="458"/>
      <c r="N536" s="458"/>
      <c r="O536" s="458"/>
      <c r="P536" s="458"/>
      <c r="Q536" s="458"/>
      <c r="R536" s="458"/>
      <c r="S536" s="458"/>
      <c r="T536" s="458"/>
      <c r="U536" s="458"/>
      <c r="V536" s="458"/>
      <c r="W536" s="458"/>
      <c r="X536" s="458"/>
      <c r="Y536" s="458"/>
      <c r="Z536" s="458"/>
      <c r="AA536" s="458"/>
      <c r="AB536" s="458"/>
      <c r="AC536" s="458"/>
      <c r="AD536" s="458"/>
      <c r="AE536" s="458"/>
      <c r="AF536" s="458"/>
    </row>
    <row r="537" spans="1:32">
      <c r="A537" s="458"/>
      <c r="B537" s="458"/>
      <c r="C537" s="458"/>
      <c r="D537" s="458"/>
      <c r="E537" s="458"/>
      <c r="F537" s="458"/>
      <c r="G537" s="458"/>
      <c r="H537" s="458"/>
      <c r="I537" s="458"/>
      <c r="J537" s="458"/>
      <c r="K537" s="458"/>
      <c r="L537" s="458"/>
      <c r="M537" s="458"/>
      <c r="N537" s="458"/>
      <c r="O537" s="458"/>
      <c r="P537" s="458"/>
      <c r="Q537" s="458"/>
      <c r="R537" s="458"/>
      <c r="S537" s="458"/>
      <c r="T537" s="458"/>
      <c r="U537" s="458"/>
      <c r="V537" s="458"/>
      <c r="W537" s="458"/>
      <c r="X537" s="458"/>
      <c r="Y537" s="458"/>
      <c r="Z537" s="458"/>
      <c r="AA537" s="458"/>
      <c r="AB537" s="458"/>
      <c r="AC537" s="458"/>
      <c r="AD537" s="458"/>
      <c r="AE537" s="458"/>
      <c r="AF537" s="458"/>
    </row>
    <row r="538" spans="2:32">
      <c r="B538" s="458"/>
      <c r="C538" s="458"/>
      <c r="D538" s="458"/>
      <c r="E538" s="458"/>
      <c r="F538" s="458"/>
      <c r="G538" s="458"/>
      <c r="H538" s="458"/>
      <c r="I538" s="458"/>
      <c r="J538" s="458"/>
      <c r="K538" s="458"/>
      <c r="L538" s="458"/>
      <c r="M538" s="458"/>
      <c r="N538" s="458"/>
      <c r="O538" s="458"/>
      <c r="P538" s="458"/>
      <c r="Q538" s="458"/>
      <c r="R538" s="458"/>
      <c r="S538" s="458"/>
      <c r="T538" s="458"/>
      <c r="U538" s="458"/>
      <c r="V538" s="458"/>
      <c r="W538" s="458"/>
      <c r="X538" s="458"/>
      <c r="Y538" s="458"/>
      <c r="Z538" s="458"/>
      <c r="AA538" s="458"/>
      <c r="AB538" s="458"/>
      <c r="AC538" s="458"/>
      <c r="AD538" s="458"/>
      <c r="AE538" s="458"/>
      <c r="AF538" s="458"/>
    </row>
    <row r="539" spans="2:32">
      <c r="B539" s="458"/>
      <c r="C539" s="458"/>
      <c r="D539" s="458"/>
      <c r="E539" s="458"/>
      <c r="F539" s="458"/>
      <c r="G539" s="458"/>
      <c r="H539" s="458"/>
      <c r="I539" s="458"/>
      <c r="J539" s="458"/>
      <c r="K539" s="458"/>
      <c r="L539" s="458"/>
      <c r="M539" s="458"/>
      <c r="N539" s="458"/>
      <c r="O539" s="458"/>
      <c r="P539" s="458"/>
      <c r="Q539" s="458"/>
      <c r="R539" s="458"/>
      <c r="S539" s="458"/>
      <c r="T539" s="458"/>
      <c r="U539" s="458"/>
      <c r="V539" s="458"/>
      <c r="W539" s="458"/>
      <c r="X539" s="458"/>
      <c r="Y539" s="458"/>
      <c r="Z539" s="458"/>
      <c r="AA539" s="458"/>
      <c r="AB539" s="458"/>
      <c r="AC539" s="458"/>
      <c r="AD539" s="458"/>
      <c r="AE539" s="458"/>
      <c r="AF539" s="458"/>
    </row>
    <row r="540" spans="2:32">
      <c r="B540" s="458"/>
      <c r="C540" s="458"/>
      <c r="D540" s="458"/>
      <c r="E540" s="458"/>
      <c r="F540" s="458"/>
      <c r="G540" s="458"/>
      <c r="H540" s="458"/>
      <c r="I540" s="458"/>
      <c r="J540" s="458"/>
      <c r="K540" s="458"/>
      <c r="L540" s="458"/>
      <c r="M540" s="458"/>
      <c r="N540" s="458"/>
      <c r="O540" s="458"/>
      <c r="P540" s="458"/>
      <c r="Q540" s="458"/>
      <c r="R540" s="458"/>
      <c r="S540" s="458"/>
      <c r="T540" s="458"/>
      <c r="U540" s="458"/>
      <c r="V540" s="458"/>
      <c r="W540" s="458"/>
      <c r="X540" s="458"/>
      <c r="Y540" s="458"/>
      <c r="Z540" s="458"/>
      <c r="AA540" s="458"/>
      <c r="AB540" s="458"/>
      <c r="AC540" s="458"/>
      <c r="AD540" s="458"/>
      <c r="AE540" s="458"/>
      <c r="AF540" s="458"/>
    </row>
  </sheetData>
  <sortState ref="B160:AF189">
    <sortCondition ref="AA160:AA189" descending="1"/>
  </sortState>
  <mergeCells count="26">
    <mergeCell ref="B1:AF1"/>
    <mergeCell ref="G2:Q2"/>
    <mergeCell ref="R2:W2"/>
    <mergeCell ref="X2:AA2"/>
    <mergeCell ref="A2:A3"/>
    <mergeCell ref="A4:A36"/>
    <mergeCell ref="A37:A69"/>
    <mergeCell ref="A70:A99"/>
    <mergeCell ref="A100:A126"/>
    <mergeCell ref="A127:A159"/>
    <mergeCell ref="A160:A189"/>
    <mergeCell ref="A190:A225"/>
    <mergeCell ref="A226:A262"/>
    <mergeCell ref="A263:A294"/>
    <mergeCell ref="A295:A327"/>
    <mergeCell ref="A328:A365"/>
    <mergeCell ref="B2:B3"/>
    <mergeCell ref="C2:C3"/>
    <mergeCell ref="D2:D3"/>
    <mergeCell ref="E2:E3"/>
    <mergeCell ref="F2:F3"/>
    <mergeCell ref="AB2:AB3"/>
    <mergeCell ref="AC2:AC3"/>
    <mergeCell ref="AD2:AD3"/>
    <mergeCell ref="AE2:AE3"/>
    <mergeCell ref="AF2:AF3"/>
  </mergeCells>
  <conditionalFormatting sqref="Y280">
    <cfRule type="top10" dxfId="0" priority="6" stopIfTrue="1" percent="1" rank="40"/>
    <cfRule type="top10" dxfId="0" priority="5" stopIfTrue="1" percent="1" rank="40"/>
    <cfRule type="top10" dxfId="0" priority="4" stopIfTrue="1" percent="1" rank="40"/>
    <cfRule type="top10" dxfId="1" priority="3" stopIfTrue="1" rank="12"/>
    <cfRule type="top10" dxfId="0" priority="2" stopIfTrue="1" percent="1" rank="40"/>
  </conditionalFormatting>
  <conditionalFormatting sqref="Z280">
    <cfRule type="top10" dxfId="2" priority="1" stopIfTrue="1" percent="1" rank="40"/>
  </conditionalFormatting>
  <conditionalFormatting sqref="AA280">
    <cfRule type="top10" dxfId="3" priority="7" stopIfTrue="1" percent="1" rank="40"/>
  </conditionalFormatting>
  <conditionalFormatting sqref="Y1:Y3">
    <cfRule type="top10" dxfId="4" priority="24" rank="14"/>
  </conditionalFormatting>
  <conditionalFormatting sqref="Y4:Y36">
    <cfRule type="top10" dxfId="4" priority="22" rank="14"/>
  </conditionalFormatting>
  <conditionalFormatting sqref="Y127:Y159">
    <cfRule type="top10" dxfId="4" priority="20" rank="14"/>
  </conditionalFormatting>
  <conditionalFormatting sqref="Y328:Y365">
    <cfRule type="top10" dxfId="4" priority="10" stopIfTrue="1" rank="16"/>
  </conditionalFormatting>
  <conditionalFormatting sqref="Z1:Z3">
    <cfRule type="top10" dxfId="4" priority="23" rank="14"/>
  </conditionalFormatting>
  <conditionalFormatting sqref="Z4:Z36">
    <cfRule type="top10" dxfId="4" priority="21" rank="14"/>
  </conditionalFormatting>
  <conditionalFormatting sqref="Z127:Z159">
    <cfRule type="top10" dxfId="4" priority="19" rank="14"/>
  </conditionalFormatting>
  <conditionalFormatting sqref="Z328:Z365">
    <cfRule type="top10" dxfId="4" priority="9" stopIfTrue="1" rank="16"/>
  </conditionalFormatting>
  <conditionalFormatting sqref="AA127:AA159">
    <cfRule type="top10" dxfId="4" priority="18" rank="14"/>
  </conditionalFormatting>
  <conditionalFormatting sqref="AA328:AA365">
    <cfRule type="top10" dxfId="4" priority="8" stopIfTrue="1" rank="16"/>
  </conditionalFormatting>
  <conditionalFormatting sqref="Y263:Y279 Y281:Y294">
    <cfRule type="top10" dxfId="0" priority="12" stopIfTrue="1" percent="1" rank="40"/>
    <cfRule type="top10" dxfId="1" priority="13" stopIfTrue="1" rank="12"/>
    <cfRule type="top10" dxfId="0" priority="14" stopIfTrue="1" percent="1" rank="40"/>
    <cfRule type="top10" dxfId="0" priority="15" stopIfTrue="1" percent="1" rank="40"/>
    <cfRule type="top10" dxfId="0" priority="16" stopIfTrue="1" percent="1" rank="40"/>
  </conditionalFormatting>
  <conditionalFormatting sqref="Z263:Z279 Z281:Z294">
    <cfRule type="top10" dxfId="2" priority="11" stopIfTrue="1" percent="1" rank="40"/>
  </conditionalFormatting>
  <conditionalFormatting sqref="AA263:AA279 AA281:AA294">
    <cfRule type="top10" dxfId="3" priority="17" stopIfTrue="1" percent="1" rank="40"/>
  </conditionalFormatting>
  <hyperlinks>
    <hyperlink ref="P41" r:id="rId1" display="https://github.com/ZJU-LLMs/Foundations-of-LLMs; https://github.com/ZJU-LLMs/Awesome-LoRAs; https://github.com/bigbigwatermalon/FinSQL" tooltip="https://github.com/ZJU-LLMs/Foundations-of-LLMs; https://github.com/ZJU-LLMs/Awesome-LoRAs; https://github.com/bigbigwatermalon/FinSQL"/>
  </hyperlink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30"/>
  <sheetViews>
    <sheetView zoomScale="85" zoomScaleNormal="85" workbookViewId="0">
      <selection activeCell="G17" sqref="G17"/>
    </sheetView>
  </sheetViews>
  <sheetFormatPr defaultColWidth="9" defaultRowHeight="14"/>
  <cols>
    <col min="4" max="4" width="9.66363636363636"/>
  </cols>
  <sheetData>
    <row r="1" ht="15" spans="2:30">
      <c r="B1" s="204" t="s">
        <v>1422</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ht="15" spans="1:30">
      <c r="A2" s="205" t="s">
        <v>1</v>
      </c>
      <c r="B2" s="205" t="s">
        <v>2</v>
      </c>
      <c r="C2" s="205" t="s">
        <v>3</v>
      </c>
      <c r="D2" s="206" t="s">
        <v>4</v>
      </c>
      <c r="E2" s="205" t="s">
        <v>5</v>
      </c>
      <c r="F2" s="205" t="s">
        <v>621</v>
      </c>
      <c r="G2" s="207" t="s">
        <v>6</v>
      </c>
      <c r="H2" s="208"/>
      <c r="I2" s="208"/>
      <c r="J2" s="208"/>
      <c r="K2" s="208"/>
      <c r="L2" s="208"/>
      <c r="M2" s="208"/>
      <c r="N2" s="208"/>
      <c r="O2" s="208"/>
      <c r="P2" s="208"/>
      <c r="Q2" s="232"/>
      <c r="R2" s="233" t="s">
        <v>7</v>
      </c>
      <c r="S2" s="233"/>
      <c r="T2" s="233"/>
      <c r="U2" s="233"/>
      <c r="V2" s="233"/>
      <c r="W2" s="234"/>
      <c r="X2" s="235" t="s">
        <v>8</v>
      </c>
      <c r="Y2" s="235"/>
      <c r="Z2" s="235"/>
      <c r="AA2" s="235"/>
      <c r="AB2" s="206" t="s">
        <v>1423</v>
      </c>
      <c r="AC2" s="206" t="s">
        <v>12</v>
      </c>
      <c r="AD2" s="206" t="s">
        <v>13</v>
      </c>
    </row>
    <row r="3" ht="48" spans="1:30">
      <c r="A3" s="205"/>
      <c r="B3" s="205"/>
      <c r="C3" s="205"/>
      <c r="D3" s="209"/>
      <c r="E3" s="205"/>
      <c r="F3" s="205"/>
      <c r="G3" s="205" t="s">
        <v>14</v>
      </c>
      <c r="H3" s="205" t="s">
        <v>15</v>
      </c>
      <c r="I3" s="205" t="s">
        <v>16</v>
      </c>
      <c r="J3" s="205" t="s">
        <v>17</v>
      </c>
      <c r="K3" s="205" t="s">
        <v>18</v>
      </c>
      <c r="L3" s="205" t="s">
        <v>19</v>
      </c>
      <c r="M3" s="205" t="s">
        <v>20</v>
      </c>
      <c r="N3" s="205" t="s">
        <v>21</v>
      </c>
      <c r="O3" s="205" t="s">
        <v>22</v>
      </c>
      <c r="P3" s="205" t="s">
        <v>23</v>
      </c>
      <c r="Q3" s="236" t="s">
        <v>24</v>
      </c>
      <c r="R3" s="236" t="s">
        <v>25</v>
      </c>
      <c r="S3" s="236" t="s">
        <v>26</v>
      </c>
      <c r="T3" s="236" t="s">
        <v>27</v>
      </c>
      <c r="U3" s="236" t="s">
        <v>28</v>
      </c>
      <c r="V3" s="236" t="s">
        <v>29</v>
      </c>
      <c r="W3" s="236" t="s">
        <v>30</v>
      </c>
      <c r="X3" s="205" t="s">
        <v>31</v>
      </c>
      <c r="Y3" s="205" t="s">
        <v>32</v>
      </c>
      <c r="Z3" s="205" t="s">
        <v>33</v>
      </c>
      <c r="AA3" s="205" t="s">
        <v>34</v>
      </c>
      <c r="AB3" s="242"/>
      <c r="AC3" s="242"/>
      <c r="AD3" s="242"/>
    </row>
    <row r="4" ht="39" spans="1:30">
      <c r="A4" s="171" t="s">
        <v>1424</v>
      </c>
      <c r="B4" s="25">
        <v>6</v>
      </c>
      <c r="C4" s="25" t="s">
        <v>1425</v>
      </c>
      <c r="D4" s="25">
        <v>12151004</v>
      </c>
      <c r="E4" s="20" t="s">
        <v>1426</v>
      </c>
      <c r="F4" s="25" t="s">
        <v>629</v>
      </c>
      <c r="G4" s="210"/>
      <c r="H4" s="20" t="s">
        <v>38</v>
      </c>
      <c r="I4" s="210"/>
      <c r="J4" s="20" t="s">
        <v>38</v>
      </c>
      <c r="K4" s="210"/>
      <c r="L4" s="229"/>
      <c r="M4" s="210"/>
      <c r="N4" s="210"/>
      <c r="O4" s="210"/>
      <c r="P4" s="210"/>
      <c r="Q4" s="210"/>
      <c r="R4" s="77">
        <v>15</v>
      </c>
      <c r="S4" s="210"/>
      <c r="T4" s="210"/>
      <c r="U4" s="210"/>
      <c r="V4" s="210"/>
      <c r="W4" s="25" t="s">
        <v>1427</v>
      </c>
      <c r="X4" s="25"/>
      <c r="Y4" s="25">
        <v>33</v>
      </c>
      <c r="Z4" s="25">
        <v>15</v>
      </c>
      <c r="AA4" s="20">
        <f t="shared" ref="AA4:AA17" si="0">SUM(Y4:Z4)</f>
        <v>48</v>
      </c>
      <c r="AB4" s="243" t="s">
        <v>40</v>
      </c>
      <c r="AC4" s="243" t="s">
        <v>99</v>
      </c>
      <c r="AD4" s="243" t="s">
        <v>99</v>
      </c>
    </row>
    <row r="5" ht="52" spans="1:30">
      <c r="A5" s="176"/>
      <c r="B5" s="25">
        <v>1</v>
      </c>
      <c r="C5" s="25" t="s">
        <v>1428</v>
      </c>
      <c r="D5" s="25">
        <v>12151006</v>
      </c>
      <c r="E5" s="20" t="s">
        <v>1426</v>
      </c>
      <c r="F5" s="25" t="s">
        <v>631</v>
      </c>
      <c r="G5" s="210"/>
      <c r="H5" s="20" t="s">
        <v>38</v>
      </c>
      <c r="I5" s="210"/>
      <c r="J5" s="20" t="s">
        <v>38</v>
      </c>
      <c r="K5" s="210"/>
      <c r="L5" s="10"/>
      <c r="M5" s="210"/>
      <c r="N5" s="20"/>
      <c r="O5" s="210"/>
      <c r="P5" s="210"/>
      <c r="Q5" s="210"/>
      <c r="R5" s="77">
        <v>15</v>
      </c>
      <c r="S5" s="210"/>
      <c r="T5" s="210"/>
      <c r="U5" s="210"/>
      <c r="V5" s="210"/>
      <c r="W5" s="25" t="s">
        <v>1429</v>
      </c>
      <c r="X5" s="25"/>
      <c r="Y5" s="25">
        <v>33</v>
      </c>
      <c r="Z5" s="25">
        <v>15</v>
      </c>
      <c r="AA5" s="20">
        <f t="shared" si="0"/>
        <v>48</v>
      </c>
      <c r="AB5" s="243" t="s">
        <v>40</v>
      </c>
      <c r="AC5" s="243" t="s">
        <v>99</v>
      </c>
      <c r="AD5" s="243" t="s">
        <v>99</v>
      </c>
    </row>
    <row r="6" ht="36" spans="1:30">
      <c r="A6" s="176"/>
      <c r="B6" s="25">
        <v>13</v>
      </c>
      <c r="C6" s="20" t="s">
        <v>1430</v>
      </c>
      <c r="D6" s="25">
        <v>12151009</v>
      </c>
      <c r="E6" s="20" t="s">
        <v>1426</v>
      </c>
      <c r="F6" s="25" t="s">
        <v>631</v>
      </c>
      <c r="G6" s="210"/>
      <c r="H6" s="20" t="s">
        <v>38</v>
      </c>
      <c r="I6" s="210"/>
      <c r="J6" s="210"/>
      <c r="K6" s="210"/>
      <c r="L6" s="210"/>
      <c r="M6" s="20" t="s">
        <v>38</v>
      </c>
      <c r="N6" s="210"/>
      <c r="O6" s="210"/>
      <c r="P6" s="210"/>
      <c r="Q6" s="210"/>
      <c r="R6" s="77">
        <v>14</v>
      </c>
      <c r="S6" s="210"/>
      <c r="T6" s="210"/>
      <c r="U6" s="210"/>
      <c r="V6" s="210"/>
      <c r="W6" s="210"/>
      <c r="X6" s="25"/>
      <c r="Y6" s="25">
        <v>23</v>
      </c>
      <c r="Z6" s="25">
        <v>14</v>
      </c>
      <c r="AA6" s="20">
        <f t="shared" si="0"/>
        <v>37</v>
      </c>
      <c r="AB6" s="243" t="s">
        <v>40</v>
      </c>
      <c r="AC6" s="243" t="s">
        <v>99</v>
      </c>
      <c r="AD6" s="243" t="s">
        <v>99</v>
      </c>
    </row>
    <row r="7" ht="36" spans="1:30">
      <c r="A7" s="176"/>
      <c r="B7" s="25">
        <v>3</v>
      </c>
      <c r="C7" s="25" t="s">
        <v>1431</v>
      </c>
      <c r="D7" s="25">
        <v>12151012</v>
      </c>
      <c r="E7" s="20" t="s">
        <v>1426</v>
      </c>
      <c r="F7" s="25" t="s">
        <v>819</v>
      </c>
      <c r="G7" s="210"/>
      <c r="H7" s="20" t="s">
        <v>38</v>
      </c>
      <c r="I7" s="210"/>
      <c r="J7" s="20"/>
      <c r="K7" s="210"/>
      <c r="L7" s="20"/>
      <c r="M7" s="210"/>
      <c r="N7" s="210"/>
      <c r="O7" s="210"/>
      <c r="P7" s="210"/>
      <c r="Q7" s="210"/>
      <c r="R7" s="77"/>
      <c r="S7" s="210"/>
      <c r="T7" s="210"/>
      <c r="U7" s="210"/>
      <c r="V7" s="210"/>
      <c r="W7" s="25"/>
      <c r="X7" s="25"/>
      <c r="Y7" s="25">
        <v>20</v>
      </c>
      <c r="Z7" s="25"/>
      <c r="AA7" s="20">
        <f t="shared" si="0"/>
        <v>20</v>
      </c>
      <c r="AB7" s="243" t="s">
        <v>69</v>
      </c>
      <c r="AC7" s="210"/>
      <c r="AD7" s="210"/>
    </row>
    <row r="8" ht="36" spans="1:30">
      <c r="A8" s="176"/>
      <c r="B8" s="25">
        <v>4</v>
      </c>
      <c r="C8" s="25" t="s">
        <v>1432</v>
      </c>
      <c r="D8" s="25">
        <v>12151011</v>
      </c>
      <c r="E8" s="20" t="s">
        <v>1426</v>
      </c>
      <c r="F8" s="25" t="s">
        <v>1433</v>
      </c>
      <c r="G8" s="210"/>
      <c r="H8" s="20" t="s">
        <v>38</v>
      </c>
      <c r="I8" s="210"/>
      <c r="J8" s="20"/>
      <c r="K8" s="210"/>
      <c r="L8" s="20"/>
      <c r="M8" s="210"/>
      <c r="N8" s="210"/>
      <c r="O8" s="210"/>
      <c r="P8" s="210"/>
      <c r="Q8" s="210"/>
      <c r="R8" s="77">
        <v>14</v>
      </c>
      <c r="S8" s="210"/>
      <c r="T8" s="210"/>
      <c r="U8" s="210"/>
      <c r="V8" s="210"/>
      <c r="W8" s="25"/>
      <c r="X8" s="25"/>
      <c r="Y8" s="25">
        <v>20</v>
      </c>
      <c r="Z8" s="25">
        <v>14</v>
      </c>
      <c r="AA8" s="20">
        <f t="shared" si="0"/>
        <v>34</v>
      </c>
      <c r="AB8" s="243" t="s">
        <v>40</v>
      </c>
      <c r="AC8" s="243" t="s">
        <v>99</v>
      </c>
      <c r="AD8" s="243" t="s">
        <v>99</v>
      </c>
    </row>
    <row r="9" ht="36" spans="1:30">
      <c r="A9" s="176"/>
      <c r="B9" s="20">
        <v>14</v>
      </c>
      <c r="C9" s="20" t="s">
        <v>1434</v>
      </c>
      <c r="D9" s="25">
        <v>12151005</v>
      </c>
      <c r="E9" s="20" t="s">
        <v>1426</v>
      </c>
      <c r="F9" s="25" t="s">
        <v>629</v>
      </c>
      <c r="G9" s="210"/>
      <c r="H9" s="20" t="s">
        <v>256</v>
      </c>
      <c r="I9" s="210"/>
      <c r="J9" s="210"/>
      <c r="K9" s="210"/>
      <c r="L9" s="210"/>
      <c r="M9" s="210"/>
      <c r="N9" s="210"/>
      <c r="O9" s="210"/>
      <c r="P9" s="210"/>
      <c r="Q9" s="210"/>
      <c r="R9" s="77">
        <v>14</v>
      </c>
      <c r="S9" s="210"/>
      <c r="T9" s="210"/>
      <c r="U9" s="210"/>
      <c r="V9" s="210"/>
      <c r="W9" s="210"/>
      <c r="X9" s="25"/>
      <c r="Y9" s="25">
        <v>20</v>
      </c>
      <c r="Z9" s="25">
        <v>14</v>
      </c>
      <c r="AA9" s="20">
        <f t="shared" si="0"/>
        <v>34</v>
      </c>
      <c r="AB9" s="243" t="s">
        <v>40</v>
      </c>
      <c r="AC9" s="243" t="s">
        <v>99</v>
      </c>
      <c r="AD9" s="243" t="s">
        <v>99</v>
      </c>
    </row>
    <row r="10" ht="65" spans="1:30">
      <c r="A10" s="176"/>
      <c r="B10" s="20">
        <v>5</v>
      </c>
      <c r="C10" s="25" t="s">
        <v>1435</v>
      </c>
      <c r="D10" s="25">
        <v>12151002</v>
      </c>
      <c r="E10" s="20" t="s">
        <v>1426</v>
      </c>
      <c r="F10" s="25" t="s">
        <v>629</v>
      </c>
      <c r="G10" s="210"/>
      <c r="H10" s="20"/>
      <c r="I10" s="210"/>
      <c r="J10" s="20" t="s">
        <v>38</v>
      </c>
      <c r="K10" s="210"/>
      <c r="L10" s="20"/>
      <c r="M10" s="210"/>
      <c r="N10" s="210"/>
      <c r="O10" s="210"/>
      <c r="P10" s="210"/>
      <c r="Q10" s="210"/>
      <c r="R10" s="77"/>
      <c r="S10" s="210"/>
      <c r="T10" s="210"/>
      <c r="U10" s="210"/>
      <c r="V10" s="210"/>
      <c r="W10" s="25" t="s">
        <v>1436</v>
      </c>
      <c r="X10" s="25"/>
      <c r="Y10" s="25">
        <v>12</v>
      </c>
      <c r="Z10" s="25"/>
      <c r="AA10" s="20">
        <f t="shared" si="0"/>
        <v>12</v>
      </c>
      <c r="AB10" s="243" t="s">
        <v>69</v>
      </c>
      <c r="AC10" s="210"/>
      <c r="AD10" s="210"/>
    </row>
    <row r="11" ht="36" spans="1:30">
      <c r="A11" s="176"/>
      <c r="B11" s="25">
        <v>7</v>
      </c>
      <c r="C11" s="20" t="s">
        <v>1437</v>
      </c>
      <c r="D11" s="20">
        <v>12151008</v>
      </c>
      <c r="E11" s="20" t="s">
        <v>1426</v>
      </c>
      <c r="F11" s="25" t="s">
        <v>631</v>
      </c>
      <c r="G11" s="210"/>
      <c r="H11" s="20"/>
      <c r="I11" s="210"/>
      <c r="J11" s="20"/>
      <c r="K11" s="210"/>
      <c r="L11" s="20"/>
      <c r="M11" s="210"/>
      <c r="N11" s="210"/>
      <c r="O11" s="210"/>
      <c r="P11" s="210"/>
      <c r="Q11" s="210"/>
      <c r="R11" s="77"/>
      <c r="S11" s="210"/>
      <c r="T11" s="210"/>
      <c r="U11" s="210"/>
      <c r="V11" s="210"/>
      <c r="W11" s="20"/>
      <c r="X11" s="25"/>
      <c r="Y11" s="25">
        <v>10</v>
      </c>
      <c r="Z11" s="25"/>
      <c r="AA11" s="20">
        <f t="shared" si="0"/>
        <v>10</v>
      </c>
      <c r="AB11" s="243" t="s">
        <v>69</v>
      </c>
      <c r="AC11" s="210"/>
      <c r="AD11" s="210"/>
    </row>
    <row r="12" ht="36" spans="1:30">
      <c r="A12" s="176"/>
      <c r="B12" s="20">
        <v>8</v>
      </c>
      <c r="C12" s="20" t="s">
        <v>1438</v>
      </c>
      <c r="D12" s="20">
        <v>12151014</v>
      </c>
      <c r="E12" s="20" t="s">
        <v>1426</v>
      </c>
      <c r="F12" s="25" t="s">
        <v>629</v>
      </c>
      <c r="G12" s="210"/>
      <c r="H12" s="20"/>
      <c r="I12" s="210"/>
      <c r="J12" s="20"/>
      <c r="K12" s="210"/>
      <c r="L12" s="20"/>
      <c r="M12" s="210"/>
      <c r="N12" s="210"/>
      <c r="O12" s="210"/>
      <c r="P12" s="210"/>
      <c r="Q12" s="210"/>
      <c r="R12" s="77">
        <v>13</v>
      </c>
      <c r="S12" s="210"/>
      <c r="T12" s="210"/>
      <c r="U12" s="210"/>
      <c r="V12" s="210"/>
      <c r="W12" s="20" t="s">
        <v>1439</v>
      </c>
      <c r="X12" s="25"/>
      <c r="Y12" s="25">
        <v>6</v>
      </c>
      <c r="Z12" s="25">
        <v>13</v>
      </c>
      <c r="AA12" s="20">
        <f t="shared" si="0"/>
        <v>19</v>
      </c>
      <c r="AB12" s="243" t="s">
        <v>69</v>
      </c>
      <c r="AC12" s="210"/>
      <c r="AD12" s="210"/>
    </row>
    <row r="13" ht="39" spans="1:30">
      <c r="A13" s="176"/>
      <c r="B13" s="25">
        <v>9</v>
      </c>
      <c r="C13" s="25" t="s">
        <v>1440</v>
      </c>
      <c r="D13" s="25">
        <v>12151010</v>
      </c>
      <c r="E13" s="20" t="s">
        <v>1426</v>
      </c>
      <c r="F13" s="25" t="s">
        <v>629</v>
      </c>
      <c r="G13" s="210"/>
      <c r="H13" s="25"/>
      <c r="I13" s="210"/>
      <c r="J13" s="211"/>
      <c r="K13" s="210"/>
      <c r="L13" s="211"/>
      <c r="M13" s="210"/>
      <c r="N13" s="210"/>
      <c r="O13" s="210"/>
      <c r="P13" s="210"/>
      <c r="Q13" s="210"/>
      <c r="R13" s="77">
        <v>13</v>
      </c>
      <c r="S13" s="210"/>
      <c r="T13" s="210"/>
      <c r="U13" s="210"/>
      <c r="V13" s="210"/>
      <c r="W13" s="25" t="s">
        <v>1441</v>
      </c>
      <c r="X13" s="25"/>
      <c r="Y13" s="25">
        <v>5</v>
      </c>
      <c r="Z13" s="25">
        <v>13</v>
      </c>
      <c r="AA13" s="20">
        <f t="shared" si="0"/>
        <v>18</v>
      </c>
      <c r="AB13" s="243" t="s">
        <v>69</v>
      </c>
      <c r="AC13" s="210"/>
      <c r="AD13" s="210"/>
    </row>
    <row r="14" ht="39" spans="1:30">
      <c r="A14" s="176"/>
      <c r="B14" s="20">
        <v>11</v>
      </c>
      <c r="C14" s="25" t="s">
        <v>1442</v>
      </c>
      <c r="D14" s="25">
        <v>12151001</v>
      </c>
      <c r="E14" s="20" t="s">
        <v>1426</v>
      </c>
      <c r="F14" s="25" t="s">
        <v>629</v>
      </c>
      <c r="G14" s="210"/>
      <c r="H14" s="211"/>
      <c r="I14" s="210"/>
      <c r="J14" s="211"/>
      <c r="K14" s="210"/>
      <c r="L14" s="25"/>
      <c r="M14" s="210"/>
      <c r="N14" s="210"/>
      <c r="O14" s="20"/>
      <c r="P14" s="210"/>
      <c r="Q14" s="210"/>
      <c r="R14" s="77">
        <v>13</v>
      </c>
      <c r="S14" s="210"/>
      <c r="T14" s="210"/>
      <c r="U14" s="210"/>
      <c r="V14" s="210"/>
      <c r="W14" s="25" t="s">
        <v>1443</v>
      </c>
      <c r="X14" s="25"/>
      <c r="Y14" s="25">
        <v>3</v>
      </c>
      <c r="Z14" s="25">
        <v>13</v>
      </c>
      <c r="AA14" s="20">
        <f t="shared" si="0"/>
        <v>16</v>
      </c>
      <c r="AB14" s="243" t="s">
        <v>69</v>
      </c>
      <c r="AC14" s="210"/>
      <c r="AD14" s="210"/>
    </row>
    <row r="15" ht="36" spans="1:30">
      <c r="A15" s="176"/>
      <c r="B15" s="20">
        <v>2</v>
      </c>
      <c r="C15" s="20" t="s">
        <v>1444</v>
      </c>
      <c r="D15" s="20">
        <v>12151003</v>
      </c>
      <c r="E15" s="20" t="s">
        <v>1426</v>
      </c>
      <c r="F15" s="25" t="s">
        <v>629</v>
      </c>
      <c r="G15" s="210"/>
      <c r="H15" s="20"/>
      <c r="I15" s="210"/>
      <c r="J15" s="20"/>
      <c r="K15" s="210"/>
      <c r="L15" s="20"/>
      <c r="M15" s="210"/>
      <c r="N15" s="210"/>
      <c r="O15" s="210"/>
      <c r="P15" s="210"/>
      <c r="Q15" s="210"/>
      <c r="R15" s="77"/>
      <c r="S15" s="210"/>
      <c r="T15" s="210"/>
      <c r="U15" s="210"/>
      <c r="V15" s="210"/>
      <c r="W15" s="20" t="s">
        <v>1445</v>
      </c>
      <c r="X15" s="25"/>
      <c r="Y15" s="25">
        <v>2</v>
      </c>
      <c r="Z15" s="25"/>
      <c r="AA15" s="20">
        <f t="shared" si="0"/>
        <v>2</v>
      </c>
      <c r="AB15" s="243" t="s">
        <v>69</v>
      </c>
      <c r="AC15" s="210"/>
      <c r="AD15" s="210"/>
    </row>
    <row r="16" ht="36" spans="1:30">
      <c r="A16" s="176"/>
      <c r="B16" s="25">
        <v>12</v>
      </c>
      <c r="C16" s="20" t="s">
        <v>1446</v>
      </c>
      <c r="D16" s="20">
        <v>12151007</v>
      </c>
      <c r="E16" s="20" t="s">
        <v>1426</v>
      </c>
      <c r="F16" s="25" t="s">
        <v>631</v>
      </c>
      <c r="G16" s="210"/>
      <c r="H16" s="212"/>
      <c r="I16" s="210"/>
      <c r="J16" s="20"/>
      <c r="K16" s="210"/>
      <c r="L16" s="20"/>
      <c r="M16" s="210"/>
      <c r="N16" s="210"/>
      <c r="O16" s="210"/>
      <c r="P16" s="210"/>
      <c r="Q16" s="210"/>
      <c r="R16" s="77">
        <v>13</v>
      </c>
      <c r="S16" s="210"/>
      <c r="T16" s="210"/>
      <c r="U16" s="210"/>
      <c r="V16" s="210"/>
      <c r="W16" s="210"/>
      <c r="X16" s="25"/>
      <c r="Y16" s="25">
        <v>0</v>
      </c>
      <c r="Z16" s="25">
        <v>13</v>
      </c>
      <c r="AA16" s="20">
        <f t="shared" si="0"/>
        <v>13</v>
      </c>
      <c r="AB16" s="243" t="s">
        <v>69</v>
      </c>
      <c r="AC16" s="210"/>
      <c r="AD16" s="210"/>
    </row>
    <row r="17" ht="36" spans="1:30">
      <c r="A17" s="177"/>
      <c r="B17" s="25">
        <v>15</v>
      </c>
      <c r="C17" s="20" t="s">
        <v>1447</v>
      </c>
      <c r="D17" s="25">
        <v>12151015</v>
      </c>
      <c r="E17" s="20" t="s">
        <v>1426</v>
      </c>
      <c r="F17" s="25" t="s">
        <v>629</v>
      </c>
      <c r="G17" s="210"/>
      <c r="H17" s="210"/>
      <c r="I17" s="210"/>
      <c r="J17" s="210"/>
      <c r="K17" s="210"/>
      <c r="L17" s="210"/>
      <c r="M17" s="210"/>
      <c r="N17" s="210"/>
      <c r="O17" s="210"/>
      <c r="P17" s="210"/>
      <c r="Q17" s="210"/>
      <c r="R17" s="77">
        <v>13</v>
      </c>
      <c r="S17" s="210"/>
      <c r="T17" s="210"/>
      <c r="U17" s="210"/>
      <c r="V17" s="210"/>
      <c r="W17" s="210"/>
      <c r="X17" s="25"/>
      <c r="Y17" s="25">
        <v>0</v>
      </c>
      <c r="Z17" s="25">
        <v>13</v>
      </c>
      <c r="AA17" s="20">
        <f t="shared" si="0"/>
        <v>13</v>
      </c>
      <c r="AB17" s="243" t="s">
        <v>69</v>
      </c>
      <c r="AC17" s="210"/>
      <c r="AD17" s="210"/>
    </row>
    <row r="18" ht="36" spans="1:30">
      <c r="A18" s="171" t="s">
        <v>1448</v>
      </c>
      <c r="B18" s="20">
        <v>1</v>
      </c>
      <c r="C18" s="20" t="s">
        <v>1449</v>
      </c>
      <c r="D18" s="20">
        <v>12251006</v>
      </c>
      <c r="E18" s="213" t="s">
        <v>1450</v>
      </c>
      <c r="F18" s="20" t="s">
        <v>674</v>
      </c>
      <c r="G18" s="20"/>
      <c r="H18" s="214" t="s">
        <v>256</v>
      </c>
      <c r="I18" s="215"/>
      <c r="J18" s="214" t="s">
        <v>1451</v>
      </c>
      <c r="K18" s="215"/>
      <c r="L18" s="215"/>
      <c r="M18" s="215"/>
      <c r="N18" s="215"/>
      <c r="O18" s="215"/>
      <c r="P18" s="215"/>
      <c r="Q18" s="215"/>
      <c r="R18" s="215">
        <v>26.25</v>
      </c>
      <c r="S18" s="215"/>
      <c r="T18" s="215">
        <v>10</v>
      </c>
      <c r="U18" s="215"/>
      <c r="V18" s="215">
        <v>7.5</v>
      </c>
      <c r="W18" s="215">
        <v>6</v>
      </c>
      <c r="X18" s="213" t="s">
        <v>40</v>
      </c>
      <c r="Y18" s="20">
        <v>37</v>
      </c>
      <c r="Z18" s="20">
        <v>49.75</v>
      </c>
      <c r="AA18" s="20">
        <v>51.2</v>
      </c>
      <c r="AB18" s="80" t="s">
        <v>40</v>
      </c>
      <c r="AC18" s="80" t="s">
        <v>99</v>
      </c>
      <c r="AD18" s="80" t="s">
        <v>99</v>
      </c>
    </row>
    <row r="19" ht="72" spans="1:30">
      <c r="A19" s="176"/>
      <c r="B19" s="20">
        <v>2</v>
      </c>
      <c r="C19" s="20" t="s">
        <v>1452</v>
      </c>
      <c r="D19" s="20">
        <v>12251002</v>
      </c>
      <c r="E19" s="213" t="s">
        <v>1450</v>
      </c>
      <c r="F19" s="20" t="s">
        <v>770</v>
      </c>
      <c r="G19" s="20"/>
      <c r="H19" s="214" t="s">
        <v>256</v>
      </c>
      <c r="I19" s="214"/>
      <c r="J19" s="214" t="s">
        <v>1453</v>
      </c>
      <c r="K19" s="215"/>
      <c r="L19" s="215"/>
      <c r="M19" s="215"/>
      <c r="N19" s="215"/>
      <c r="O19" s="214" t="s">
        <v>1454</v>
      </c>
      <c r="P19" s="215"/>
      <c r="Q19" s="215"/>
      <c r="R19" s="215"/>
      <c r="S19" s="215"/>
      <c r="T19" s="215">
        <v>10</v>
      </c>
      <c r="U19" s="215"/>
      <c r="V19" s="215">
        <v>5</v>
      </c>
      <c r="W19" s="215"/>
      <c r="X19" s="213" t="s">
        <v>40</v>
      </c>
      <c r="Y19" s="20">
        <v>41.5</v>
      </c>
      <c r="Z19" s="20">
        <v>15</v>
      </c>
      <c r="AA19" s="20">
        <v>45.3</v>
      </c>
      <c r="AB19" s="80" t="s">
        <v>40</v>
      </c>
      <c r="AC19" s="80" t="s">
        <v>99</v>
      </c>
      <c r="AD19" s="80" t="s">
        <v>99</v>
      </c>
    </row>
    <row r="20" ht="36" spans="1:30">
      <c r="A20" s="176"/>
      <c r="B20" s="20">
        <v>3</v>
      </c>
      <c r="C20" s="20" t="s">
        <v>1455</v>
      </c>
      <c r="D20" s="20">
        <v>12251010</v>
      </c>
      <c r="E20" s="213" t="s">
        <v>1450</v>
      </c>
      <c r="F20" s="20" t="s">
        <v>674</v>
      </c>
      <c r="G20" s="20"/>
      <c r="H20" s="214" t="s">
        <v>256</v>
      </c>
      <c r="I20" s="215"/>
      <c r="J20" s="215"/>
      <c r="K20" s="215"/>
      <c r="L20" s="215"/>
      <c r="M20" s="215"/>
      <c r="N20" s="215"/>
      <c r="O20" s="214" t="s">
        <v>1456</v>
      </c>
      <c r="P20" s="215"/>
      <c r="Q20" s="215"/>
      <c r="R20" s="215"/>
      <c r="S20" s="215"/>
      <c r="T20" s="215"/>
      <c r="U20" s="215"/>
      <c r="V20" s="215"/>
      <c r="W20" s="215"/>
      <c r="X20" s="213" t="s">
        <v>40</v>
      </c>
      <c r="Y20" s="20">
        <v>26</v>
      </c>
      <c r="Z20" s="20"/>
      <c r="AA20" s="20">
        <v>26</v>
      </c>
      <c r="AB20" s="80" t="s">
        <v>40</v>
      </c>
      <c r="AC20" s="80" t="s">
        <v>99</v>
      </c>
      <c r="AD20" s="80" t="s">
        <v>174</v>
      </c>
    </row>
    <row r="21" ht="36" spans="1:30">
      <c r="A21" s="176"/>
      <c r="B21" s="20">
        <v>4</v>
      </c>
      <c r="C21" s="20" t="s">
        <v>1457</v>
      </c>
      <c r="D21" s="20">
        <v>12251015</v>
      </c>
      <c r="E21" s="213" t="s">
        <v>1450</v>
      </c>
      <c r="F21" s="20" t="s">
        <v>674</v>
      </c>
      <c r="G21" s="20"/>
      <c r="H21" s="215"/>
      <c r="I21" s="215"/>
      <c r="J21" s="214" t="s">
        <v>67</v>
      </c>
      <c r="K21" s="215"/>
      <c r="L21" s="214" t="s">
        <v>38</v>
      </c>
      <c r="M21" s="215"/>
      <c r="N21" s="215"/>
      <c r="O21" s="215"/>
      <c r="P21" s="215"/>
      <c r="Q21" s="215">
        <v>1</v>
      </c>
      <c r="R21" s="215"/>
      <c r="S21" s="215"/>
      <c r="T21" s="215">
        <v>10</v>
      </c>
      <c r="U21" s="215"/>
      <c r="V21" s="215">
        <v>30</v>
      </c>
      <c r="W21" s="215"/>
      <c r="X21" s="213" t="s">
        <v>40</v>
      </c>
      <c r="Y21" s="20">
        <v>11</v>
      </c>
      <c r="Z21" s="20">
        <v>40</v>
      </c>
      <c r="AA21" s="20">
        <v>22.42</v>
      </c>
      <c r="AB21" s="80" t="s">
        <v>40</v>
      </c>
      <c r="AC21" s="80" t="s">
        <v>99</v>
      </c>
      <c r="AD21" s="80" t="s">
        <v>174</v>
      </c>
    </row>
    <row r="22" ht="36" spans="1:30">
      <c r="A22" s="176"/>
      <c r="B22" s="20">
        <v>5</v>
      </c>
      <c r="C22" s="20" t="s">
        <v>1458</v>
      </c>
      <c r="D22" s="20">
        <v>12251005</v>
      </c>
      <c r="E22" s="213" t="s">
        <v>1450</v>
      </c>
      <c r="F22" s="20" t="s">
        <v>770</v>
      </c>
      <c r="G22" s="20"/>
      <c r="H22" s="215"/>
      <c r="I22" s="215"/>
      <c r="J22" s="215" t="s">
        <v>208</v>
      </c>
      <c r="K22" s="215"/>
      <c r="L22" s="215"/>
      <c r="M22" s="215"/>
      <c r="N22" s="215"/>
      <c r="O22" s="215"/>
      <c r="P22" s="215"/>
      <c r="Q22" s="215"/>
      <c r="R22" s="215"/>
      <c r="S22" s="215"/>
      <c r="T22" s="215"/>
      <c r="U22" s="215"/>
      <c r="V22" s="215"/>
      <c r="W22" s="215"/>
      <c r="X22" s="213" t="s">
        <v>40</v>
      </c>
      <c r="Y22" s="20">
        <v>20</v>
      </c>
      <c r="Z22" s="20"/>
      <c r="AA22" s="20">
        <v>20</v>
      </c>
      <c r="AB22" s="80" t="s">
        <v>40</v>
      </c>
      <c r="AC22" s="80" t="s">
        <v>99</v>
      </c>
      <c r="AD22" s="80" t="s">
        <v>174</v>
      </c>
    </row>
    <row r="23" ht="60" spans="1:30">
      <c r="A23" s="176"/>
      <c r="B23" s="20">
        <v>6</v>
      </c>
      <c r="C23" s="20" t="s">
        <v>1459</v>
      </c>
      <c r="D23" s="20">
        <v>12251007</v>
      </c>
      <c r="E23" s="213" t="s">
        <v>1450</v>
      </c>
      <c r="F23" s="20" t="s">
        <v>770</v>
      </c>
      <c r="G23" s="20"/>
      <c r="H23" s="215"/>
      <c r="I23" s="215"/>
      <c r="J23" s="215"/>
      <c r="K23" s="215"/>
      <c r="L23" s="215"/>
      <c r="M23" s="215"/>
      <c r="N23" s="215"/>
      <c r="O23" s="215" t="s">
        <v>1460</v>
      </c>
      <c r="P23" s="215"/>
      <c r="Q23" s="215"/>
      <c r="R23" s="215"/>
      <c r="S23" s="215"/>
      <c r="T23" s="215">
        <v>10</v>
      </c>
      <c r="U23" s="215"/>
      <c r="V23" s="215"/>
      <c r="W23" s="215"/>
      <c r="X23" s="213" t="s">
        <v>69</v>
      </c>
      <c r="Y23" s="20">
        <v>12</v>
      </c>
      <c r="Z23" s="20">
        <v>10</v>
      </c>
      <c r="AA23" s="20">
        <v>14.85</v>
      </c>
      <c r="AB23" s="80" t="s">
        <v>40</v>
      </c>
      <c r="AC23" s="80" t="s">
        <v>99</v>
      </c>
      <c r="AD23" s="80" t="s">
        <v>99</v>
      </c>
    </row>
    <row r="24" ht="36" spans="1:30">
      <c r="A24" s="176"/>
      <c r="B24" s="20">
        <v>7</v>
      </c>
      <c r="C24" s="20" t="s">
        <v>1461</v>
      </c>
      <c r="D24" s="20">
        <v>12251001</v>
      </c>
      <c r="E24" s="213" t="s">
        <v>1450</v>
      </c>
      <c r="F24" s="20" t="s">
        <v>674</v>
      </c>
      <c r="G24" s="20"/>
      <c r="H24" s="215"/>
      <c r="I24" s="215"/>
      <c r="J24" s="214" t="s">
        <v>1462</v>
      </c>
      <c r="K24" s="215"/>
      <c r="L24" s="215"/>
      <c r="M24" s="215"/>
      <c r="N24" s="215"/>
      <c r="O24" s="215"/>
      <c r="P24" s="215"/>
      <c r="Q24" s="215"/>
      <c r="R24" s="215"/>
      <c r="S24" s="215"/>
      <c r="T24" s="215"/>
      <c r="U24" s="215"/>
      <c r="V24" s="215"/>
      <c r="W24" s="215"/>
      <c r="X24" s="213" t="s">
        <v>69</v>
      </c>
      <c r="Y24" s="20">
        <v>14</v>
      </c>
      <c r="Z24" s="20"/>
      <c r="AA24" s="20">
        <v>14</v>
      </c>
      <c r="AB24" s="20" t="s">
        <v>69</v>
      </c>
      <c r="AC24" s="20" t="s">
        <v>174</v>
      </c>
      <c r="AD24" s="20" t="s">
        <v>174</v>
      </c>
    </row>
    <row r="25" ht="36" spans="1:30">
      <c r="A25" s="176"/>
      <c r="B25" s="20">
        <v>8</v>
      </c>
      <c r="C25" s="20" t="s">
        <v>1463</v>
      </c>
      <c r="D25" s="20">
        <v>12251014</v>
      </c>
      <c r="E25" s="213" t="s">
        <v>1450</v>
      </c>
      <c r="F25" s="20" t="s">
        <v>770</v>
      </c>
      <c r="G25" s="20"/>
      <c r="H25" s="215"/>
      <c r="I25" s="215"/>
      <c r="J25" s="215"/>
      <c r="K25" s="215"/>
      <c r="L25" s="215"/>
      <c r="M25" s="215"/>
      <c r="N25" s="215"/>
      <c r="O25" s="214" t="s">
        <v>1464</v>
      </c>
      <c r="P25" s="215"/>
      <c r="Q25" s="215"/>
      <c r="R25" s="215"/>
      <c r="S25" s="215"/>
      <c r="T25" s="215"/>
      <c r="U25" s="215"/>
      <c r="V25" s="215"/>
      <c r="W25" s="215"/>
      <c r="X25" s="213" t="s">
        <v>69</v>
      </c>
      <c r="Y25" s="20">
        <v>9</v>
      </c>
      <c r="Z25" s="20"/>
      <c r="AA25" s="20">
        <v>9</v>
      </c>
      <c r="AB25" s="20" t="s">
        <v>69</v>
      </c>
      <c r="AC25" s="20" t="s">
        <v>174</v>
      </c>
      <c r="AD25" s="20" t="s">
        <v>174</v>
      </c>
    </row>
    <row r="26" ht="36" spans="1:30">
      <c r="A26" s="176"/>
      <c r="B26" s="20">
        <v>9</v>
      </c>
      <c r="C26" s="20" t="s">
        <v>1465</v>
      </c>
      <c r="D26" s="20">
        <v>12251011</v>
      </c>
      <c r="E26" s="213" t="s">
        <v>1450</v>
      </c>
      <c r="F26" s="20" t="s">
        <v>674</v>
      </c>
      <c r="G26" s="20"/>
      <c r="H26" s="215"/>
      <c r="I26" s="215"/>
      <c r="J26" s="215"/>
      <c r="K26" s="215"/>
      <c r="L26" s="215"/>
      <c r="M26" s="215"/>
      <c r="N26" s="215"/>
      <c r="O26" s="214" t="s">
        <v>38</v>
      </c>
      <c r="P26" s="215"/>
      <c r="Q26" s="215"/>
      <c r="R26" s="215"/>
      <c r="S26" s="215"/>
      <c r="T26" s="215"/>
      <c r="U26" s="215"/>
      <c r="V26" s="215"/>
      <c r="W26" s="215"/>
      <c r="X26" s="213" t="s">
        <v>69</v>
      </c>
      <c r="Y26" s="20">
        <v>5</v>
      </c>
      <c r="Z26" s="20"/>
      <c r="AA26" s="20">
        <v>5</v>
      </c>
      <c r="AB26" s="20" t="s">
        <v>69</v>
      </c>
      <c r="AC26" s="20" t="s">
        <v>174</v>
      </c>
      <c r="AD26" s="20" t="s">
        <v>174</v>
      </c>
    </row>
    <row r="27" ht="36" spans="1:30">
      <c r="A27" s="176"/>
      <c r="B27" s="20">
        <v>10</v>
      </c>
      <c r="C27" s="20" t="s">
        <v>1466</v>
      </c>
      <c r="D27" s="20">
        <v>12251013</v>
      </c>
      <c r="E27" s="213" t="s">
        <v>1450</v>
      </c>
      <c r="F27" s="20" t="s">
        <v>674</v>
      </c>
      <c r="G27" s="20"/>
      <c r="H27" s="215"/>
      <c r="I27" s="215"/>
      <c r="J27" s="215"/>
      <c r="K27" s="215"/>
      <c r="L27" s="215"/>
      <c r="M27" s="215"/>
      <c r="N27" s="215"/>
      <c r="O27" s="214" t="s">
        <v>38</v>
      </c>
      <c r="P27" s="215"/>
      <c r="Q27" s="215"/>
      <c r="R27" s="215"/>
      <c r="S27" s="215"/>
      <c r="T27" s="215"/>
      <c r="U27" s="215"/>
      <c r="V27" s="215"/>
      <c r="W27" s="215"/>
      <c r="X27" s="213" t="s">
        <v>69</v>
      </c>
      <c r="Y27" s="20">
        <v>5</v>
      </c>
      <c r="Z27" s="20"/>
      <c r="AA27" s="20">
        <v>5</v>
      </c>
      <c r="AB27" s="20" t="s">
        <v>69</v>
      </c>
      <c r="AC27" s="20" t="s">
        <v>174</v>
      </c>
      <c r="AD27" s="20" t="s">
        <v>174</v>
      </c>
    </row>
    <row r="28" ht="36" spans="1:30">
      <c r="A28" s="176"/>
      <c r="B28" s="20">
        <v>11</v>
      </c>
      <c r="C28" s="20" t="s">
        <v>1467</v>
      </c>
      <c r="D28" s="20">
        <v>12251008</v>
      </c>
      <c r="E28" s="213" t="s">
        <v>1450</v>
      </c>
      <c r="F28" s="20" t="s">
        <v>674</v>
      </c>
      <c r="G28" s="20"/>
      <c r="H28" s="214" t="s">
        <v>1468</v>
      </c>
      <c r="I28" s="214"/>
      <c r="J28" s="215"/>
      <c r="K28" s="215"/>
      <c r="L28" s="215"/>
      <c r="M28" s="215"/>
      <c r="N28" s="215"/>
      <c r="O28" s="215"/>
      <c r="P28" s="215"/>
      <c r="Q28" s="215"/>
      <c r="R28" s="215"/>
      <c r="S28" s="215"/>
      <c r="T28" s="215"/>
      <c r="U28" s="215"/>
      <c r="V28" s="215"/>
      <c r="W28" s="215"/>
      <c r="X28" s="213" t="s">
        <v>69</v>
      </c>
      <c r="Y28" s="20">
        <v>2</v>
      </c>
      <c r="Z28" s="20"/>
      <c r="AA28" s="20">
        <v>2</v>
      </c>
      <c r="AB28" s="20" t="s">
        <v>69</v>
      </c>
      <c r="AC28" s="20" t="s">
        <v>174</v>
      </c>
      <c r="AD28" s="20" t="s">
        <v>174</v>
      </c>
    </row>
    <row r="29" ht="36" spans="1:30">
      <c r="A29" s="176"/>
      <c r="B29" s="20">
        <v>12</v>
      </c>
      <c r="C29" s="20" t="s">
        <v>1469</v>
      </c>
      <c r="D29" s="20">
        <v>12251003</v>
      </c>
      <c r="E29" s="213" t="s">
        <v>1450</v>
      </c>
      <c r="F29" s="20" t="s">
        <v>819</v>
      </c>
      <c r="G29" s="20"/>
      <c r="H29" s="214"/>
      <c r="I29" s="214"/>
      <c r="J29" s="214"/>
      <c r="K29" s="215"/>
      <c r="L29" s="215"/>
      <c r="M29" s="215"/>
      <c r="N29" s="215"/>
      <c r="O29" s="215"/>
      <c r="P29" s="215"/>
      <c r="Q29" s="215"/>
      <c r="R29" s="215"/>
      <c r="S29" s="215"/>
      <c r="T29" s="215"/>
      <c r="U29" s="215"/>
      <c r="V29" s="215"/>
      <c r="W29" s="215"/>
      <c r="X29" s="213" t="s">
        <v>69</v>
      </c>
      <c r="Y29" s="20"/>
      <c r="Z29" s="20"/>
      <c r="AA29" s="20"/>
      <c r="AB29" s="20" t="s">
        <v>69</v>
      </c>
      <c r="AC29" s="20" t="s">
        <v>174</v>
      </c>
      <c r="AD29" s="20" t="s">
        <v>174</v>
      </c>
    </row>
    <row r="30" ht="36" spans="1:30">
      <c r="A30" s="176"/>
      <c r="B30" s="20">
        <v>13</v>
      </c>
      <c r="C30" s="20" t="s">
        <v>1470</v>
      </c>
      <c r="D30" s="20">
        <v>12251009</v>
      </c>
      <c r="E30" s="213" t="s">
        <v>1450</v>
      </c>
      <c r="F30" s="20" t="s">
        <v>674</v>
      </c>
      <c r="G30" s="20"/>
      <c r="H30" s="215"/>
      <c r="I30" s="215"/>
      <c r="J30" s="215"/>
      <c r="K30" s="215"/>
      <c r="L30" s="215"/>
      <c r="M30" s="215"/>
      <c r="N30" s="215"/>
      <c r="O30" s="215"/>
      <c r="P30" s="215"/>
      <c r="Q30" s="215"/>
      <c r="R30" s="215"/>
      <c r="S30" s="215"/>
      <c r="T30" s="215"/>
      <c r="U30" s="215"/>
      <c r="V30" s="215"/>
      <c r="W30" s="215"/>
      <c r="X30" s="213" t="s">
        <v>69</v>
      </c>
      <c r="Y30" s="20"/>
      <c r="Z30" s="20"/>
      <c r="AA30" s="20"/>
      <c r="AB30" s="224" t="s">
        <v>69</v>
      </c>
      <c r="AC30" s="20" t="s">
        <v>174</v>
      </c>
      <c r="AD30" s="20" t="s">
        <v>174</v>
      </c>
    </row>
    <row r="31" ht="36" spans="1:30">
      <c r="A31" s="177"/>
      <c r="B31" s="20">
        <v>14</v>
      </c>
      <c r="C31" s="20" t="s">
        <v>1471</v>
      </c>
      <c r="D31" s="20">
        <v>12251012</v>
      </c>
      <c r="E31" s="213" t="s">
        <v>1450</v>
      </c>
      <c r="F31" s="20" t="s">
        <v>674</v>
      </c>
      <c r="G31" s="20"/>
      <c r="H31" s="215"/>
      <c r="I31" s="215"/>
      <c r="J31" s="215"/>
      <c r="K31" s="215"/>
      <c r="L31" s="215"/>
      <c r="M31" s="215"/>
      <c r="N31" s="215"/>
      <c r="O31" s="215"/>
      <c r="P31" s="215"/>
      <c r="Q31" s="215"/>
      <c r="R31" s="215"/>
      <c r="S31" s="215"/>
      <c r="T31" s="215"/>
      <c r="U31" s="215"/>
      <c r="V31" s="215"/>
      <c r="W31" s="215"/>
      <c r="X31" s="213" t="s">
        <v>69</v>
      </c>
      <c r="Y31" s="20"/>
      <c r="Z31" s="20"/>
      <c r="AA31" s="20"/>
      <c r="AB31" s="224" t="s">
        <v>69</v>
      </c>
      <c r="AC31" s="20" t="s">
        <v>174</v>
      </c>
      <c r="AD31" s="20" t="s">
        <v>174</v>
      </c>
    </row>
    <row r="32" ht="26" spans="1:30">
      <c r="A32" s="176"/>
      <c r="B32" s="216">
        <v>1</v>
      </c>
      <c r="C32" s="216" t="s">
        <v>1472</v>
      </c>
      <c r="D32" s="216">
        <v>12351015</v>
      </c>
      <c r="E32" s="216" t="s">
        <v>1473</v>
      </c>
      <c r="F32" s="216" t="s">
        <v>629</v>
      </c>
      <c r="G32" s="216">
        <v>86</v>
      </c>
      <c r="H32" s="216" t="s">
        <v>1474</v>
      </c>
      <c r="I32" s="230"/>
      <c r="J32" s="230" t="s">
        <v>38</v>
      </c>
      <c r="K32" s="230"/>
      <c r="L32" s="230"/>
      <c r="M32" s="230"/>
      <c r="N32" s="231"/>
      <c r="O32" s="230"/>
      <c r="P32" s="230">
        <v>3</v>
      </c>
      <c r="Q32" s="230"/>
      <c r="R32" s="230">
        <v>30</v>
      </c>
      <c r="S32" s="230"/>
      <c r="T32" s="230">
        <v>20</v>
      </c>
      <c r="U32" s="230"/>
      <c r="V32" s="230">
        <v>30</v>
      </c>
      <c r="W32" s="216"/>
      <c r="X32" s="237" t="s">
        <v>40</v>
      </c>
      <c r="Y32" s="216">
        <v>121</v>
      </c>
      <c r="Z32" s="216">
        <v>80</v>
      </c>
      <c r="AA32" s="216">
        <v>201</v>
      </c>
      <c r="AB32" s="244" t="s">
        <v>40</v>
      </c>
      <c r="AC32" s="245" t="s">
        <v>99</v>
      </c>
      <c r="AD32" s="245" t="s">
        <v>99</v>
      </c>
    </row>
    <row r="33" ht="26" spans="1:30">
      <c r="A33" s="171" t="s">
        <v>1475</v>
      </c>
      <c r="B33" s="216">
        <v>2</v>
      </c>
      <c r="C33" s="216" t="s">
        <v>1476</v>
      </c>
      <c r="D33" s="216">
        <v>12351003</v>
      </c>
      <c r="E33" s="216" t="s">
        <v>1473</v>
      </c>
      <c r="F33" s="216" t="s">
        <v>631</v>
      </c>
      <c r="G33" s="216">
        <v>79</v>
      </c>
      <c r="H33" s="216" t="s">
        <v>208</v>
      </c>
      <c r="I33" s="230"/>
      <c r="J33" s="230"/>
      <c r="K33" s="230"/>
      <c r="L33" s="230"/>
      <c r="M33" s="230"/>
      <c r="N33" s="231"/>
      <c r="O33" s="230" t="s">
        <v>1477</v>
      </c>
      <c r="P33" s="230"/>
      <c r="Q33" s="230"/>
      <c r="R33" s="230">
        <v>15</v>
      </c>
      <c r="S33" s="230"/>
      <c r="T33" s="230">
        <v>10</v>
      </c>
      <c r="U33" s="230"/>
      <c r="V33" s="230">
        <v>30</v>
      </c>
      <c r="W33" s="216"/>
      <c r="X33" s="238" t="s">
        <v>40</v>
      </c>
      <c r="Y33" s="216">
        <v>124</v>
      </c>
      <c r="Z33" s="216">
        <v>55</v>
      </c>
      <c r="AA33" s="216">
        <f t="shared" ref="AA33:AA39" si="1">Y33+Z33</f>
        <v>179</v>
      </c>
      <c r="AB33" s="244" t="s">
        <v>40</v>
      </c>
      <c r="AC33" s="245" t="s">
        <v>99</v>
      </c>
      <c r="AD33" s="245" t="s">
        <v>99</v>
      </c>
    </row>
    <row r="34" ht="52" spans="1:30">
      <c r="A34" s="176"/>
      <c r="B34" s="216">
        <v>3</v>
      </c>
      <c r="C34" s="216" t="s">
        <v>1478</v>
      </c>
      <c r="D34" s="216">
        <v>12351013</v>
      </c>
      <c r="E34" s="216" t="s">
        <v>1473</v>
      </c>
      <c r="F34" s="216" t="s">
        <v>629</v>
      </c>
      <c r="G34" s="216">
        <v>87.16</v>
      </c>
      <c r="H34" s="216"/>
      <c r="I34" s="230"/>
      <c r="J34" s="230"/>
      <c r="K34" s="230"/>
      <c r="L34" s="230"/>
      <c r="M34" s="230"/>
      <c r="N34" s="231"/>
      <c r="O34" s="230"/>
      <c r="P34" s="230"/>
      <c r="Q34" s="230"/>
      <c r="R34" s="230">
        <v>30</v>
      </c>
      <c r="S34" s="230"/>
      <c r="T34" s="230">
        <v>20</v>
      </c>
      <c r="U34" s="230"/>
      <c r="V34" s="230">
        <v>30</v>
      </c>
      <c r="W34" s="216" t="s">
        <v>1479</v>
      </c>
      <c r="X34" s="238" t="s">
        <v>40</v>
      </c>
      <c r="Y34" s="216">
        <v>87.2</v>
      </c>
      <c r="Z34" s="216">
        <v>85</v>
      </c>
      <c r="AA34" s="216">
        <f t="shared" si="1"/>
        <v>172.2</v>
      </c>
      <c r="AB34" s="244" t="s">
        <v>40</v>
      </c>
      <c r="AC34" s="245" t="s">
        <v>99</v>
      </c>
      <c r="AD34" s="245"/>
    </row>
    <row r="35" ht="26" spans="1:30">
      <c r="A35" s="176"/>
      <c r="B35" s="216">
        <v>4</v>
      </c>
      <c r="C35" s="216" t="s">
        <v>1480</v>
      </c>
      <c r="D35" s="216">
        <v>12351011</v>
      </c>
      <c r="E35" s="216" t="s">
        <v>1473</v>
      </c>
      <c r="F35" s="216" t="s">
        <v>631</v>
      </c>
      <c r="G35" s="216">
        <v>87.5</v>
      </c>
      <c r="H35" s="216"/>
      <c r="I35" s="230"/>
      <c r="J35" s="230" t="s">
        <v>1481</v>
      </c>
      <c r="K35" s="230"/>
      <c r="L35" s="230"/>
      <c r="M35" s="230"/>
      <c r="N35" s="231"/>
      <c r="O35" s="230"/>
      <c r="P35" s="230"/>
      <c r="Q35" s="230"/>
      <c r="R35" s="230">
        <v>26.25</v>
      </c>
      <c r="S35" s="230"/>
      <c r="T35" s="230">
        <v>20</v>
      </c>
      <c r="U35" s="230"/>
      <c r="V35" s="230">
        <v>30</v>
      </c>
      <c r="W35" s="216"/>
      <c r="X35" s="238" t="s">
        <v>40</v>
      </c>
      <c r="Y35" s="216">
        <v>88.5</v>
      </c>
      <c r="Z35" s="216">
        <v>76.25</v>
      </c>
      <c r="AA35" s="216">
        <f t="shared" si="1"/>
        <v>164.75</v>
      </c>
      <c r="AB35" s="244" t="s">
        <v>40</v>
      </c>
      <c r="AC35" s="245" t="s">
        <v>99</v>
      </c>
      <c r="AD35" s="245"/>
    </row>
    <row r="36" ht="26" spans="1:30">
      <c r="A36" s="176"/>
      <c r="B36" s="216">
        <v>5</v>
      </c>
      <c r="C36" s="216" t="s">
        <v>1482</v>
      </c>
      <c r="D36" s="216">
        <v>12351017</v>
      </c>
      <c r="E36" s="216" t="s">
        <v>1473</v>
      </c>
      <c r="F36" s="216" t="s">
        <v>631</v>
      </c>
      <c r="G36" s="216">
        <v>90.3</v>
      </c>
      <c r="H36" s="216" t="s">
        <v>38</v>
      </c>
      <c r="I36" s="230"/>
      <c r="J36" s="230"/>
      <c r="K36" s="230"/>
      <c r="L36" s="230"/>
      <c r="M36" s="230"/>
      <c r="N36" s="231"/>
      <c r="O36" s="230"/>
      <c r="P36" s="230"/>
      <c r="Q36" s="230"/>
      <c r="R36" s="230">
        <v>10</v>
      </c>
      <c r="S36" s="230"/>
      <c r="T36" s="230">
        <v>10</v>
      </c>
      <c r="U36" s="230"/>
      <c r="V36" s="230">
        <v>30</v>
      </c>
      <c r="W36" s="216"/>
      <c r="X36" s="237" t="s">
        <v>40</v>
      </c>
      <c r="Y36" s="216">
        <v>110.3</v>
      </c>
      <c r="Z36" s="216">
        <v>50</v>
      </c>
      <c r="AA36" s="216">
        <f t="shared" si="1"/>
        <v>160.3</v>
      </c>
      <c r="AB36" s="244" t="s">
        <v>40</v>
      </c>
      <c r="AC36" s="245" t="s">
        <v>99</v>
      </c>
      <c r="AD36" s="245" t="s">
        <v>99</v>
      </c>
    </row>
    <row r="37" ht="26" spans="1:30">
      <c r="A37" s="176"/>
      <c r="B37" s="216">
        <v>6</v>
      </c>
      <c r="C37" s="216" t="s">
        <v>1483</v>
      </c>
      <c r="D37" s="216">
        <v>12351006</v>
      </c>
      <c r="E37" s="216" t="s">
        <v>1473</v>
      </c>
      <c r="F37" s="216" t="s">
        <v>631</v>
      </c>
      <c r="G37" s="216">
        <v>88.9</v>
      </c>
      <c r="H37" s="216"/>
      <c r="I37" s="230"/>
      <c r="J37" s="230"/>
      <c r="K37" s="230"/>
      <c r="L37" s="230"/>
      <c r="M37" s="230"/>
      <c r="N37" s="231"/>
      <c r="O37" s="230"/>
      <c r="P37" s="230"/>
      <c r="Q37" s="230"/>
      <c r="R37" s="230">
        <v>30</v>
      </c>
      <c r="S37" s="230"/>
      <c r="T37" s="230">
        <v>10</v>
      </c>
      <c r="U37" s="230"/>
      <c r="V37" s="230">
        <v>30</v>
      </c>
      <c r="W37" s="216"/>
      <c r="X37" s="239" t="s">
        <v>40</v>
      </c>
      <c r="Y37" s="216">
        <v>88.9</v>
      </c>
      <c r="Z37" s="216">
        <v>70</v>
      </c>
      <c r="AA37" s="216">
        <f t="shared" si="1"/>
        <v>158.9</v>
      </c>
      <c r="AB37" s="244" t="s">
        <v>40</v>
      </c>
      <c r="AC37" s="245" t="s">
        <v>99</v>
      </c>
      <c r="AD37" s="245"/>
    </row>
    <row r="38" ht="65" spans="1:30">
      <c r="A38" s="176"/>
      <c r="B38" s="216">
        <v>7</v>
      </c>
      <c r="C38" s="216" t="s">
        <v>1484</v>
      </c>
      <c r="D38" s="216">
        <v>12351001</v>
      </c>
      <c r="E38" s="216" t="s">
        <v>1473</v>
      </c>
      <c r="F38" s="216" t="s">
        <v>631</v>
      </c>
      <c r="G38" s="216">
        <v>87.5</v>
      </c>
      <c r="H38" s="216"/>
      <c r="I38" s="230"/>
      <c r="J38" s="230"/>
      <c r="K38" s="230"/>
      <c r="L38" s="230"/>
      <c r="M38" s="230"/>
      <c r="N38" s="231"/>
      <c r="O38" s="230"/>
      <c r="P38" s="230"/>
      <c r="Q38" s="230"/>
      <c r="R38" s="230">
        <v>30</v>
      </c>
      <c r="S38" s="230"/>
      <c r="T38" s="230">
        <v>20</v>
      </c>
      <c r="U38" s="230"/>
      <c r="V38" s="230">
        <v>13.5</v>
      </c>
      <c r="W38" s="216" t="s">
        <v>1485</v>
      </c>
      <c r="X38" s="237" t="s">
        <v>40</v>
      </c>
      <c r="Y38" s="216">
        <v>87.5</v>
      </c>
      <c r="Z38" s="216">
        <v>69.5</v>
      </c>
      <c r="AA38" s="216">
        <f t="shared" si="1"/>
        <v>157</v>
      </c>
      <c r="AB38" s="244" t="s">
        <v>40</v>
      </c>
      <c r="AC38" s="245" t="s">
        <v>99</v>
      </c>
      <c r="AD38" s="245"/>
    </row>
    <row r="39" ht="26" spans="1:30">
      <c r="A39" s="176"/>
      <c r="B39" s="216">
        <v>8</v>
      </c>
      <c r="C39" s="216" t="s">
        <v>1486</v>
      </c>
      <c r="D39" s="216">
        <v>12351009</v>
      </c>
      <c r="E39" s="216" t="s">
        <v>1473</v>
      </c>
      <c r="F39" s="216" t="s">
        <v>631</v>
      </c>
      <c r="G39" s="216">
        <v>85.6</v>
      </c>
      <c r="H39" s="216"/>
      <c r="I39" s="230"/>
      <c r="J39" s="230"/>
      <c r="K39" s="230"/>
      <c r="L39" s="230"/>
      <c r="M39" s="230"/>
      <c r="N39" s="231"/>
      <c r="O39" s="230"/>
      <c r="P39" s="230"/>
      <c r="Q39" s="230"/>
      <c r="R39" s="230">
        <v>26.25</v>
      </c>
      <c r="S39" s="230"/>
      <c r="T39" s="230">
        <v>20</v>
      </c>
      <c r="U39" s="230"/>
      <c r="V39" s="230">
        <v>15</v>
      </c>
      <c r="W39" s="216"/>
      <c r="X39" s="238" t="s">
        <v>40</v>
      </c>
      <c r="Y39" s="216">
        <v>85.6</v>
      </c>
      <c r="Z39" s="216">
        <v>61.25</v>
      </c>
      <c r="AA39" s="216">
        <f t="shared" si="1"/>
        <v>146.85</v>
      </c>
      <c r="AB39" s="244" t="s">
        <v>40</v>
      </c>
      <c r="AC39" s="245" t="s">
        <v>99</v>
      </c>
      <c r="AD39" s="245"/>
    </row>
    <row r="40" ht="26" spans="1:30">
      <c r="A40" s="176"/>
      <c r="B40" s="216">
        <v>9</v>
      </c>
      <c r="C40" s="216" t="s">
        <v>1487</v>
      </c>
      <c r="D40" s="216">
        <v>12351002</v>
      </c>
      <c r="E40" s="216" t="s">
        <v>1473</v>
      </c>
      <c r="F40" s="216" t="s">
        <v>631</v>
      </c>
      <c r="G40" s="216">
        <v>87</v>
      </c>
      <c r="H40" s="216" t="s">
        <v>38</v>
      </c>
      <c r="I40" s="230"/>
      <c r="J40" s="230" t="s">
        <v>1488</v>
      </c>
      <c r="K40" s="230"/>
      <c r="L40" s="230"/>
      <c r="M40" s="230"/>
      <c r="N40" s="231"/>
      <c r="O40" s="230"/>
      <c r="P40" s="230"/>
      <c r="Q40" s="230"/>
      <c r="R40" s="230">
        <v>15</v>
      </c>
      <c r="S40" s="230"/>
      <c r="T40" s="230">
        <v>10</v>
      </c>
      <c r="U40" s="230"/>
      <c r="V40" s="230"/>
      <c r="W40" s="216"/>
      <c r="X40" s="240" t="s">
        <v>40</v>
      </c>
      <c r="Y40" s="216">
        <v>120</v>
      </c>
      <c r="Z40" s="216">
        <v>25</v>
      </c>
      <c r="AA40" s="216">
        <v>145</v>
      </c>
      <c r="AB40" s="244" t="s">
        <v>40</v>
      </c>
      <c r="AC40" s="245" t="s">
        <v>99</v>
      </c>
      <c r="AD40" s="245"/>
    </row>
    <row r="41" ht="26" spans="1:30">
      <c r="A41" s="176"/>
      <c r="B41" s="216">
        <v>10</v>
      </c>
      <c r="C41" s="216" t="s">
        <v>1489</v>
      </c>
      <c r="D41" s="216">
        <v>12351012</v>
      </c>
      <c r="E41" s="216" t="s">
        <v>1473</v>
      </c>
      <c r="F41" s="216" t="s">
        <v>819</v>
      </c>
      <c r="G41" s="216">
        <v>90.3</v>
      </c>
      <c r="H41" s="216"/>
      <c r="I41" s="230"/>
      <c r="J41" s="230" t="s">
        <v>1490</v>
      </c>
      <c r="K41" s="230"/>
      <c r="L41" s="230"/>
      <c r="M41" s="230"/>
      <c r="N41" s="231"/>
      <c r="O41" s="230"/>
      <c r="P41" s="230"/>
      <c r="Q41" s="230"/>
      <c r="R41" s="230">
        <v>15</v>
      </c>
      <c r="S41" s="230"/>
      <c r="T41" s="230">
        <v>20</v>
      </c>
      <c r="U41" s="230"/>
      <c r="V41" s="230"/>
      <c r="W41" s="216"/>
      <c r="X41" s="239" t="s">
        <v>40</v>
      </c>
      <c r="Y41" s="216">
        <v>92.3</v>
      </c>
      <c r="Z41" s="216">
        <v>35</v>
      </c>
      <c r="AA41" s="216">
        <f>Y41+Z41</f>
        <v>127.3</v>
      </c>
      <c r="AB41" s="244" t="s">
        <v>69</v>
      </c>
      <c r="AC41" s="246"/>
      <c r="AD41" s="246"/>
    </row>
    <row r="42" ht="39" spans="1:30">
      <c r="A42" s="176"/>
      <c r="B42" s="216">
        <v>11</v>
      </c>
      <c r="C42" s="216" t="s">
        <v>1491</v>
      </c>
      <c r="D42" s="216">
        <v>12351016</v>
      </c>
      <c r="E42" s="216" t="s">
        <v>1473</v>
      </c>
      <c r="F42" s="216" t="s">
        <v>1433</v>
      </c>
      <c r="G42" s="216">
        <v>88.8</v>
      </c>
      <c r="H42" s="216"/>
      <c r="I42" s="230"/>
      <c r="J42" s="230"/>
      <c r="K42" s="230"/>
      <c r="L42" s="230"/>
      <c r="M42" s="230"/>
      <c r="N42" s="231"/>
      <c r="O42" s="230"/>
      <c r="P42" s="230"/>
      <c r="Q42" s="230"/>
      <c r="R42" s="230">
        <v>15</v>
      </c>
      <c r="S42" s="230"/>
      <c r="T42" s="230">
        <v>20</v>
      </c>
      <c r="U42" s="230"/>
      <c r="V42" s="230"/>
      <c r="W42" s="216" t="s">
        <v>1492</v>
      </c>
      <c r="X42" s="240" t="s">
        <v>40</v>
      </c>
      <c r="Y42" s="216">
        <v>88.8</v>
      </c>
      <c r="Z42" s="216">
        <v>35</v>
      </c>
      <c r="AA42" s="216">
        <f>Y42+Z42</f>
        <v>123.8</v>
      </c>
      <c r="AB42" s="244" t="s">
        <v>69</v>
      </c>
      <c r="AC42" s="246"/>
      <c r="AD42" s="246"/>
    </row>
    <row r="43" ht="52" spans="1:30">
      <c r="A43" s="176"/>
      <c r="B43" s="216">
        <v>12</v>
      </c>
      <c r="C43" s="216" t="s">
        <v>1493</v>
      </c>
      <c r="D43" s="216">
        <v>12351008</v>
      </c>
      <c r="E43" s="216" t="s">
        <v>1473</v>
      </c>
      <c r="F43" s="216" t="s">
        <v>629</v>
      </c>
      <c r="G43" s="216">
        <v>89.4</v>
      </c>
      <c r="H43" s="216"/>
      <c r="I43" s="230"/>
      <c r="J43" s="230"/>
      <c r="K43" s="230"/>
      <c r="L43" s="230"/>
      <c r="M43" s="230"/>
      <c r="N43" s="231"/>
      <c r="O43" s="230"/>
      <c r="P43" s="230"/>
      <c r="Q43" s="230"/>
      <c r="R43" s="230">
        <v>6</v>
      </c>
      <c r="S43" s="230"/>
      <c r="T43" s="230">
        <v>20</v>
      </c>
      <c r="U43" s="230"/>
      <c r="V43" s="230">
        <v>2</v>
      </c>
      <c r="W43" s="216" t="s">
        <v>1494</v>
      </c>
      <c r="X43" s="239" t="s">
        <v>40</v>
      </c>
      <c r="Y43" s="216">
        <v>89.4</v>
      </c>
      <c r="Z43" s="216">
        <v>30</v>
      </c>
      <c r="AA43" s="216">
        <f>Y43+Z43</f>
        <v>119.4</v>
      </c>
      <c r="AB43" s="244" t="s">
        <v>69</v>
      </c>
      <c r="AC43" s="246"/>
      <c r="AD43" s="246"/>
    </row>
    <row r="44" ht="26" spans="1:30">
      <c r="A44" s="176"/>
      <c r="B44" s="216">
        <v>13</v>
      </c>
      <c r="C44" s="216" t="s">
        <v>1495</v>
      </c>
      <c r="D44" s="216">
        <v>12351014</v>
      </c>
      <c r="E44" s="216" t="s">
        <v>1473</v>
      </c>
      <c r="F44" s="216" t="s">
        <v>631</v>
      </c>
      <c r="G44" s="216">
        <v>88.3</v>
      </c>
      <c r="H44" s="216" t="s">
        <v>111</v>
      </c>
      <c r="I44" s="230"/>
      <c r="J44" s="230"/>
      <c r="K44" s="230"/>
      <c r="L44" s="230"/>
      <c r="M44" s="230"/>
      <c r="N44" s="231"/>
      <c r="O44" s="230"/>
      <c r="P44" s="230"/>
      <c r="Q44" s="230"/>
      <c r="R44" s="230"/>
      <c r="S44" s="230"/>
      <c r="T44" s="230">
        <v>10</v>
      </c>
      <c r="U44" s="230"/>
      <c r="V44" s="230"/>
      <c r="W44" s="216"/>
      <c r="X44" s="240" t="s">
        <v>40</v>
      </c>
      <c r="Y44" s="216">
        <v>108.3</v>
      </c>
      <c r="Z44" s="216">
        <v>10</v>
      </c>
      <c r="AA44" s="216">
        <f>Y44+Z44</f>
        <v>118.3</v>
      </c>
      <c r="AB44" s="244" t="s">
        <v>69</v>
      </c>
      <c r="AC44" s="246"/>
      <c r="AD44" s="246"/>
    </row>
    <row r="45" ht="26" spans="1:30">
      <c r="A45" s="176"/>
      <c r="B45" s="216">
        <v>14</v>
      </c>
      <c r="C45" s="216" t="s">
        <v>1496</v>
      </c>
      <c r="D45" s="216">
        <v>12351018</v>
      </c>
      <c r="E45" s="216" t="s">
        <v>1473</v>
      </c>
      <c r="F45" s="216" t="s">
        <v>631</v>
      </c>
      <c r="G45" s="216">
        <v>90.5</v>
      </c>
      <c r="H45" s="216"/>
      <c r="I45" s="230"/>
      <c r="J45" s="230"/>
      <c r="K45" s="230"/>
      <c r="L45" s="230"/>
      <c r="M45" s="230"/>
      <c r="N45" s="231"/>
      <c r="O45" s="230"/>
      <c r="P45" s="230"/>
      <c r="Q45" s="230"/>
      <c r="R45" s="230">
        <v>15</v>
      </c>
      <c r="S45" s="230"/>
      <c r="T45" s="230">
        <v>10</v>
      </c>
      <c r="U45" s="230"/>
      <c r="V45" s="230"/>
      <c r="W45" s="216"/>
      <c r="X45" s="240" t="s">
        <v>40</v>
      </c>
      <c r="Y45" s="216">
        <v>90.5</v>
      </c>
      <c r="Z45" s="216">
        <v>25</v>
      </c>
      <c r="AA45" s="216">
        <f>Y45+Z45</f>
        <v>115.5</v>
      </c>
      <c r="AB45" s="244" t="s">
        <v>69</v>
      </c>
      <c r="AC45" s="246"/>
      <c r="AD45" s="246"/>
    </row>
    <row r="46" ht="52" spans="1:30">
      <c r="A46" s="176"/>
      <c r="B46" s="216">
        <v>15</v>
      </c>
      <c r="C46" s="216" t="s">
        <v>1497</v>
      </c>
      <c r="D46" s="216">
        <v>12351020</v>
      </c>
      <c r="E46" s="216" t="s">
        <v>1473</v>
      </c>
      <c r="F46" s="216" t="s">
        <v>629</v>
      </c>
      <c r="G46" s="216">
        <v>89</v>
      </c>
      <c r="H46" s="216"/>
      <c r="I46" s="230"/>
      <c r="J46" s="230"/>
      <c r="K46" s="230"/>
      <c r="L46" s="230"/>
      <c r="M46" s="230"/>
      <c r="N46" s="231"/>
      <c r="O46" s="230"/>
      <c r="P46" s="230"/>
      <c r="Q46" s="230"/>
      <c r="R46" s="230"/>
      <c r="S46" s="230"/>
      <c r="T46" s="230">
        <v>10</v>
      </c>
      <c r="U46" s="230"/>
      <c r="V46" s="230">
        <v>10</v>
      </c>
      <c r="W46" s="216" t="s">
        <v>1498</v>
      </c>
      <c r="X46" s="239" t="s">
        <v>40</v>
      </c>
      <c r="Y46" s="216">
        <v>89</v>
      </c>
      <c r="Z46" s="216">
        <v>22</v>
      </c>
      <c r="AA46" s="216">
        <f t="shared" ref="AA46:AA52" si="2">Y46+Z46</f>
        <v>111</v>
      </c>
      <c r="AB46" s="244" t="s">
        <v>69</v>
      </c>
      <c r="AC46" s="247"/>
      <c r="AD46" s="246"/>
    </row>
    <row r="47" ht="26" spans="1:30">
      <c r="A47" s="176"/>
      <c r="B47" s="216">
        <v>16</v>
      </c>
      <c r="C47" s="216" t="s">
        <v>1499</v>
      </c>
      <c r="D47" s="216">
        <v>12351010</v>
      </c>
      <c r="E47" s="216" t="s">
        <v>1473</v>
      </c>
      <c r="F47" s="216" t="s">
        <v>629</v>
      </c>
      <c r="G47" s="216">
        <v>84.6</v>
      </c>
      <c r="H47" s="216"/>
      <c r="I47" s="230" t="s">
        <v>1500</v>
      </c>
      <c r="J47" s="230"/>
      <c r="K47" s="230"/>
      <c r="L47" s="230"/>
      <c r="M47" s="230"/>
      <c r="N47" s="231"/>
      <c r="O47" s="230"/>
      <c r="P47" s="230"/>
      <c r="Q47" s="230"/>
      <c r="R47" s="230">
        <v>15</v>
      </c>
      <c r="S47" s="230"/>
      <c r="T47" s="230">
        <v>10</v>
      </c>
      <c r="U47" s="230"/>
      <c r="V47" s="230"/>
      <c r="W47" s="216"/>
      <c r="X47" s="240" t="s">
        <v>40</v>
      </c>
      <c r="Y47" s="216">
        <v>85.8</v>
      </c>
      <c r="Z47" s="216">
        <v>25</v>
      </c>
      <c r="AA47" s="216">
        <f t="shared" si="2"/>
        <v>110.8</v>
      </c>
      <c r="AB47" s="244" t="s">
        <v>69</v>
      </c>
      <c r="AC47" s="247"/>
      <c r="AD47" s="246"/>
    </row>
    <row r="48" ht="52" spans="1:30">
      <c r="A48" s="176"/>
      <c r="B48" s="216">
        <v>17</v>
      </c>
      <c r="C48" s="216" t="s">
        <v>1501</v>
      </c>
      <c r="D48" s="216">
        <v>12351007</v>
      </c>
      <c r="E48" s="216" t="s">
        <v>1473</v>
      </c>
      <c r="F48" s="216" t="s">
        <v>631</v>
      </c>
      <c r="G48" s="216">
        <v>90</v>
      </c>
      <c r="H48" s="216"/>
      <c r="I48" s="230"/>
      <c r="J48" s="230"/>
      <c r="K48" s="230"/>
      <c r="L48" s="230"/>
      <c r="M48" s="230"/>
      <c r="N48" s="231"/>
      <c r="O48" s="230"/>
      <c r="P48" s="230"/>
      <c r="Q48" s="230"/>
      <c r="R48" s="230"/>
      <c r="S48" s="230"/>
      <c r="T48" s="230">
        <v>10</v>
      </c>
      <c r="U48" s="230"/>
      <c r="V48" s="230"/>
      <c r="W48" s="216" t="s">
        <v>1502</v>
      </c>
      <c r="X48" s="238" t="s">
        <v>40</v>
      </c>
      <c r="Y48" s="216">
        <v>90</v>
      </c>
      <c r="Z48" s="216">
        <v>11</v>
      </c>
      <c r="AA48" s="216">
        <f t="shared" si="2"/>
        <v>101</v>
      </c>
      <c r="AB48" s="248" t="s">
        <v>69</v>
      </c>
      <c r="AC48" s="249"/>
      <c r="AD48" s="246"/>
    </row>
    <row r="49" ht="26" spans="1:30">
      <c r="A49" s="176"/>
      <c r="B49" s="216">
        <v>18</v>
      </c>
      <c r="C49" s="216" t="s">
        <v>1503</v>
      </c>
      <c r="D49" s="216">
        <v>12351019</v>
      </c>
      <c r="E49" s="216" t="s">
        <v>1473</v>
      </c>
      <c r="F49" s="216" t="s">
        <v>631</v>
      </c>
      <c r="G49" s="216">
        <v>86.6</v>
      </c>
      <c r="H49" s="216"/>
      <c r="I49" s="230"/>
      <c r="J49" s="230"/>
      <c r="K49" s="230"/>
      <c r="L49" s="230"/>
      <c r="M49" s="230"/>
      <c r="N49" s="231"/>
      <c r="O49" s="230"/>
      <c r="P49" s="230"/>
      <c r="Q49" s="230"/>
      <c r="R49" s="230"/>
      <c r="S49" s="230"/>
      <c r="T49" s="230">
        <v>10</v>
      </c>
      <c r="U49" s="230"/>
      <c r="V49" s="230"/>
      <c r="W49" s="216"/>
      <c r="X49" s="237" t="s">
        <v>40</v>
      </c>
      <c r="Y49" s="216">
        <v>86.6</v>
      </c>
      <c r="Z49" s="216">
        <v>10</v>
      </c>
      <c r="AA49" s="216">
        <f t="shared" si="2"/>
        <v>96.6</v>
      </c>
      <c r="AB49" s="248" t="s">
        <v>69</v>
      </c>
      <c r="AC49" s="244"/>
      <c r="AD49" s="246"/>
    </row>
    <row r="50" ht="26" spans="1:30">
      <c r="A50" s="176"/>
      <c r="B50" s="216">
        <v>19</v>
      </c>
      <c r="C50" s="216" t="s">
        <v>1504</v>
      </c>
      <c r="D50" s="216">
        <v>12351021</v>
      </c>
      <c r="E50" s="216" t="s">
        <v>1473</v>
      </c>
      <c r="F50" s="216" t="s">
        <v>819</v>
      </c>
      <c r="G50" s="216">
        <v>85</v>
      </c>
      <c r="H50" s="216"/>
      <c r="I50" s="230"/>
      <c r="J50" s="230"/>
      <c r="K50" s="230"/>
      <c r="L50" s="230"/>
      <c r="M50" s="230"/>
      <c r="N50" s="231"/>
      <c r="O50" s="230"/>
      <c r="P50" s="230"/>
      <c r="Q50" s="230"/>
      <c r="R50" s="230"/>
      <c r="S50" s="230"/>
      <c r="T50" s="230">
        <v>10</v>
      </c>
      <c r="U50" s="230"/>
      <c r="V50" s="230"/>
      <c r="W50" s="216"/>
      <c r="X50" s="238" t="s">
        <v>40</v>
      </c>
      <c r="Y50" s="216">
        <v>85</v>
      </c>
      <c r="Z50" s="216">
        <v>10</v>
      </c>
      <c r="AA50" s="216">
        <f t="shared" si="2"/>
        <v>95</v>
      </c>
      <c r="AB50" s="248" t="s">
        <v>69</v>
      </c>
      <c r="AC50" s="244"/>
      <c r="AD50" s="246"/>
    </row>
    <row r="51" ht="26" spans="1:30">
      <c r="A51" s="176"/>
      <c r="B51" s="216">
        <v>20</v>
      </c>
      <c r="C51" s="216" t="s">
        <v>1505</v>
      </c>
      <c r="D51" s="216">
        <v>12351004</v>
      </c>
      <c r="E51" s="216" t="s">
        <v>1473</v>
      </c>
      <c r="F51" s="216" t="s">
        <v>631</v>
      </c>
      <c r="G51" s="216">
        <v>92</v>
      </c>
      <c r="H51" s="216"/>
      <c r="I51" s="230"/>
      <c r="J51" s="230"/>
      <c r="K51" s="230"/>
      <c r="L51" s="230"/>
      <c r="M51" s="230"/>
      <c r="N51" s="231"/>
      <c r="O51" s="230"/>
      <c r="P51" s="230"/>
      <c r="Q51" s="230"/>
      <c r="R51" s="230"/>
      <c r="S51" s="230"/>
      <c r="T51" s="230"/>
      <c r="U51" s="230"/>
      <c r="V51" s="230"/>
      <c r="W51" s="216"/>
      <c r="X51" s="240" t="s">
        <v>40</v>
      </c>
      <c r="Y51" s="216">
        <v>92</v>
      </c>
      <c r="Z51" s="216"/>
      <c r="AA51" s="216">
        <f t="shared" si="2"/>
        <v>92</v>
      </c>
      <c r="AB51" s="248" t="s">
        <v>69</v>
      </c>
      <c r="AC51" s="244"/>
      <c r="AD51" s="246"/>
    </row>
    <row r="52" ht="65" spans="1:30">
      <c r="A52" s="177"/>
      <c r="B52" s="216">
        <v>21</v>
      </c>
      <c r="C52" s="216" t="s">
        <v>1506</v>
      </c>
      <c r="D52" s="216">
        <v>12351005</v>
      </c>
      <c r="E52" s="216" t="s">
        <v>1473</v>
      </c>
      <c r="F52" s="216" t="s">
        <v>629</v>
      </c>
      <c r="G52" s="216">
        <v>86.7</v>
      </c>
      <c r="H52" s="216"/>
      <c r="I52" s="230"/>
      <c r="J52" s="230"/>
      <c r="K52" s="230"/>
      <c r="L52" s="230"/>
      <c r="M52" s="230"/>
      <c r="N52" s="231"/>
      <c r="O52" s="230"/>
      <c r="P52" s="230"/>
      <c r="Q52" s="230"/>
      <c r="R52" s="230"/>
      <c r="S52" s="230"/>
      <c r="T52" s="230"/>
      <c r="U52" s="230"/>
      <c r="V52" s="230"/>
      <c r="W52" s="216" t="s">
        <v>1507</v>
      </c>
      <c r="X52" s="238" t="s">
        <v>40</v>
      </c>
      <c r="Y52" s="216">
        <v>86.7</v>
      </c>
      <c r="Z52" s="216">
        <v>2</v>
      </c>
      <c r="AA52" s="216">
        <f t="shared" si="2"/>
        <v>88.7</v>
      </c>
      <c r="AB52" s="248" t="s">
        <v>69</v>
      </c>
      <c r="AC52" s="244"/>
      <c r="AD52" s="246"/>
    </row>
    <row r="53" ht="24" spans="1:30">
      <c r="A53" s="171" t="s">
        <v>1508</v>
      </c>
      <c r="B53" s="217">
        <v>5</v>
      </c>
      <c r="C53" s="217" t="s">
        <v>1509</v>
      </c>
      <c r="D53" s="217" t="s">
        <v>1510</v>
      </c>
      <c r="E53" s="218" t="s">
        <v>1511</v>
      </c>
      <c r="F53" s="218" t="s">
        <v>674</v>
      </c>
      <c r="G53" s="217">
        <v>183.8</v>
      </c>
      <c r="H53" s="217" t="s">
        <v>68</v>
      </c>
      <c r="I53" s="217"/>
      <c r="J53" s="217" t="s">
        <v>38</v>
      </c>
      <c r="K53" s="217"/>
      <c r="L53" s="217"/>
      <c r="M53" s="217"/>
      <c r="N53" s="217"/>
      <c r="O53" s="217"/>
      <c r="P53" s="217"/>
      <c r="Q53" s="217"/>
      <c r="R53" s="217">
        <v>30</v>
      </c>
      <c r="S53" s="217"/>
      <c r="T53" s="217">
        <v>20</v>
      </c>
      <c r="U53" s="217"/>
      <c r="V53" s="217">
        <v>30</v>
      </c>
      <c r="W53" s="217">
        <v>4</v>
      </c>
      <c r="X53" s="217" t="s">
        <v>40</v>
      </c>
      <c r="Y53" s="217">
        <v>196</v>
      </c>
      <c r="Z53" s="217">
        <v>84</v>
      </c>
      <c r="AA53" s="217">
        <v>280</v>
      </c>
      <c r="AB53" s="217" t="s">
        <v>40</v>
      </c>
      <c r="AC53" s="250" t="s">
        <v>99</v>
      </c>
      <c r="AD53" s="226" t="s">
        <v>99</v>
      </c>
    </row>
    <row r="54" ht="24" spans="1:30">
      <c r="A54" s="176"/>
      <c r="B54" s="217">
        <v>4</v>
      </c>
      <c r="C54" s="218" t="s">
        <v>1512</v>
      </c>
      <c r="D54" s="218" t="s">
        <v>1513</v>
      </c>
      <c r="E54" s="218" t="s">
        <v>1511</v>
      </c>
      <c r="F54" s="218" t="s">
        <v>629</v>
      </c>
      <c r="G54" s="218">
        <v>175.6</v>
      </c>
      <c r="H54" s="218"/>
      <c r="I54" s="218"/>
      <c r="J54" s="218"/>
      <c r="K54" s="218"/>
      <c r="L54" s="218"/>
      <c r="M54" s="218"/>
      <c r="N54" s="218"/>
      <c r="O54" s="218"/>
      <c r="P54" s="218"/>
      <c r="Q54" s="218"/>
      <c r="R54" s="218">
        <v>30</v>
      </c>
      <c r="S54" s="218"/>
      <c r="T54" s="218">
        <v>20</v>
      </c>
      <c r="U54" s="218"/>
      <c r="V54" s="218">
        <v>30</v>
      </c>
      <c r="W54" s="218">
        <v>6</v>
      </c>
      <c r="X54" s="218" t="s">
        <v>40</v>
      </c>
      <c r="Y54" s="218">
        <v>175.6</v>
      </c>
      <c r="Z54" s="218">
        <v>86</v>
      </c>
      <c r="AA54" s="218">
        <v>261.6</v>
      </c>
      <c r="AB54" s="218" t="s">
        <v>40</v>
      </c>
      <c r="AC54" s="251" t="s">
        <v>99</v>
      </c>
      <c r="AD54" s="20"/>
    </row>
    <row r="55" ht="24" spans="1:30">
      <c r="A55" s="176"/>
      <c r="B55" s="218">
        <v>2</v>
      </c>
      <c r="C55" s="218" t="s">
        <v>1514</v>
      </c>
      <c r="D55" s="219" t="s">
        <v>1515</v>
      </c>
      <c r="E55" s="218" t="s">
        <v>1511</v>
      </c>
      <c r="F55" s="218" t="s">
        <v>629</v>
      </c>
      <c r="G55" s="219" t="s">
        <v>1516</v>
      </c>
      <c r="H55" s="218"/>
      <c r="I55" s="218"/>
      <c r="J55" s="218"/>
      <c r="K55" s="218"/>
      <c r="L55" s="218"/>
      <c r="M55" s="218"/>
      <c r="N55" s="218"/>
      <c r="O55" s="218"/>
      <c r="P55" s="218"/>
      <c r="Q55" s="218"/>
      <c r="R55" s="218">
        <v>18.75</v>
      </c>
      <c r="S55" s="218"/>
      <c r="T55" s="218">
        <v>20</v>
      </c>
      <c r="U55" s="218"/>
      <c r="V55" s="218">
        <v>30</v>
      </c>
      <c r="W55" s="218">
        <v>3</v>
      </c>
      <c r="X55" s="218" t="s">
        <v>40</v>
      </c>
      <c r="Y55" s="218">
        <v>177.07</v>
      </c>
      <c r="Z55" s="218">
        <v>72.75</v>
      </c>
      <c r="AA55" s="218">
        <f>Y55+Z55</f>
        <v>249.82</v>
      </c>
      <c r="AB55" s="217" t="s">
        <v>40</v>
      </c>
      <c r="AC55" s="250" t="s">
        <v>99</v>
      </c>
      <c r="AD55" s="226" t="s">
        <v>99</v>
      </c>
    </row>
    <row r="56" ht="24" spans="1:30">
      <c r="A56" s="176"/>
      <c r="B56" s="218" t="s">
        <v>944</v>
      </c>
      <c r="C56" s="218" t="s">
        <v>1517</v>
      </c>
      <c r="D56" s="218" t="s">
        <v>1518</v>
      </c>
      <c r="E56" s="218" t="s">
        <v>1511</v>
      </c>
      <c r="F56" s="218" t="s">
        <v>629</v>
      </c>
      <c r="G56" s="218">
        <v>180.9</v>
      </c>
      <c r="H56" s="218" t="s">
        <v>38</v>
      </c>
      <c r="I56" s="218"/>
      <c r="J56" s="217"/>
      <c r="K56" s="218"/>
      <c r="L56" s="218"/>
      <c r="M56" s="218"/>
      <c r="N56" s="218"/>
      <c r="O56" s="218" t="s">
        <v>1519</v>
      </c>
      <c r="P56" s="218"/>
      <c r="Q56" s="218"/>
      <c r="R56" s="218">
        <v>15</v>
      </c>
      <c r="S56" s="218"/>
      <c r="T56" s="218">
        <v>10</v>
      </c>
      <c r="U56" s="218"/>
      <c r="V56" s="218"/>
      <c r="W56" s="218"/>
      <c r="X56" s="218" t="s">
        <v>40</v>
      </c>
      <c r="Y56" s="218">
        <v>203.4</v>
      </c>
      <c r="Z56" s="218">
        <v>25</v>
      </c>
      <c r="AA56" s="218">
        <v>228.4</v>
      </c>
      <c r="AB56" s="218"/>
      <c r="AC56" s="251"/>
      <c r="AD56" s="20"/>
    </row>
    <row r="57" ht="24" spans="1:30">
      <c r="A57" s="176"/>
      <c r="B57" s="217">
        <v>7</v>
      </c>
      <c r="C57" s="218" t="s">
        <v>1520</v>
      </c>
      <c r="D57" s="218" t="s">
        <v>1521</v>
      </c>
      <c r="E57" s="218" t="s">
        <v>1511</v>
      </c>
      <c r="F57" s="218" t="s">
        <v>674</v>
      </c>
      <c r="G57" s="218">
        <v>168.75</v>
      </c>
      <c r="H57" s="218" t="s">
        <v>68</v>
      </c>
      <c r="I57" s="217"/>
      <c r="J57" s="217"/>
      <c r="K57" s="217"/>
      <c r="L57" s="217"/>
      <c r="M57" s="217"/>
      <c r="N57" s="217"/>
      <c r="O57" s="217"/>
      <c r="P57" s="217"/>
      <c r="Q57" s="217"/>
      <c r="R57" s="217"/>
      <c r="S57" s="217"/>
      <c r="T57" s="217"/>
      <c r="U57" s="217"/>
      <c r="V57" s="217"/>
      <c r="W57" s="217"/>
      <c r="X57" s="217" t="s">
        <v>40</v>
      </c>
      <c r="Y57" s="217">
        <v>177</v>
      </c>
      <c r="Z57" s="217"/>
      <c r="AA57" s="217">
        <v>177</v>
      </c>
      <c r="AB57" s="252"/>
      <c r="AC57" s="253"/>
      <c r="AD57" s="254"/>
    </row>
    <row r="58" ht="24" spans="1:30">
      <c r="A58" s="176"/>
      <c r="B58" s="220">
        <v>3</v>
      </c>
      <c r="C58" s="220" t="s">
        <v>1522</v>
      </c>
      <c r="D58" s="220" t="s">
        <v>1523</v>
      </c>
      <c r="E58" s="220" t="s">
        <v>1511</v>
      </c>
      <c r="F58" s="220" t="s">
        <v>674</v>
      </c>
      <c r="G58" s="220">
        <v>164.96</v>
      </c>
      <c r="H58" s="220"/>
      <c r="I58" s="220"/>
      <c r="J58" s="220"/>
      <c r="K58" s="220"/>
      <c r="L58" s="220"/>
      <c r="M58" s="220"/>
      <c r="N58" s="220"/>
      <c r="O58" s="220"/>
      <c r="P58" s="220"/>
      <c r="Q58" s="220"/>
      <c r="R58" s="220">
        <v>5</v>
      </c>
      <c r="S58" s="220"/>
      <c r="T58" s="220">
        <v>5</v>
      </c>
      <c r="U58" s="220"/>
      <c r="V58" s="220"/>
      <c r="W58" s="220"/>
      <c r="X58" s="241" t="s">
        <v>40</v>
      </c>
      <c r="Y58" s="241">
        <v>165</v>
      </c>
      <c r="Z58" s="241">
        <v>10</v>
      </c>
      <c r="AA58" s="241">
        <v>175</v>
      </c>
      <c r="AB58" s="241"/>
      <c r="AC58" s="255"/>
      <c r="AD58" s="226"/>
    </row>
    <row r="59" spans="1:30">
      <c r="A59" s="177"/>
      <c r="B59" s="217">
        <v>6</v>
      </c>
      <c r="C59" s="218" t="s">
        <v>1524</v>
      </c>
      <c r="D59" s="218" t="s">
        <v>1525</v>
      </c>
      <c r="E59" s="218" t="s">
        <v>1526</v>
      </c>
      <c r="F59" s="218" t="s">
        <v>629</v>
      </c>
      <c r="G59" s="218">
        <v>162.47</v>
      </c>
      <c r="H59" s="218"/>
      <c r="I59" s="218"/>
      <c r="J59" s="218"/>
      <c r="K59" s="218"/>
      <c r="L59" s="218"/>
      <c r="M59" s="218"/>
      <c r="N59" s="218"/>
      <c r="O59" s="217"/>
      <c r="P59" s="217"/>
      <c r="Q59" s="217"/>
      <c r="R59" s="217"/>
      <c r="S59" s="217"/>
      <c r="T59" s="217"/>
      <c r="U59" s="217"/>
      <c r="V59" s="217"/>
      <c r="W59" s="217"/>
      <c r="X59" s="217" t="s">
        <v>40</v>
      </c>
      <c r="Y59" s="217">
        <v>162.47</v>
      </c>
      <c r="Z59" s="217"/>
      <c r="AA59" s="217">
        <v>162.47</v>
      </c>
      <c r="AB59" s="252"/>
      <c r="AC59" s="253"/>
      <c r="AD59" s="254"/>
    </row>
    <row r="60" ht="24" spans="1:30">
      <c r="A60" s="171" t="s">
        <v>1527</v>
      </c>
      <c r="B60" s="217">
        <v>5</v>
      </c>
      <c r="C60" s="213" t="s">
        <v>1528</v>
      </c>
      <c r="D60" s="221" t="s">
        <v>1529</v>
      </c>
      <c r="E60" s="20" t="s">
        <v>1511</v>
      </c>
      <c r="F60" s="222" t="s">
        <v>674</v>
      </c>
      <c r="G60" s="223"/>
      <c r="H60" s="213" t="s">
        <v>208</v>
      </c>
      <c r="I60" s="213"/>
      <c r="J60" s="213"/>
      <c r="K60" s="213"/>
      <c r="L60" s="213"/>
      <c r="M60" s="213"/>
      <c r="N60" s="213"/>
      <c r="O60" s="213" t="s">
        <v>67</v>
      </c>
      <c r="P60" s="213"/>
      <c r="Q60" s="213"/>
      <c r="R60" s="213">
        <v>30</v>
      </c>
      <c r="S60" s="213"/>
      <c r="T60" s="213">
        <v>20</v>
      </c>
      <c r="U60" s="213"/>
      <c r="V60" s="213">
        <v>16.5</v>
      </c>
      <c r="W60" s="213"/>
      <c r="X60" s="213" t="s">
        <v>40</v>
      </c>
      <c r="Y60" s="223">
        <v>45</v>
      </c>
      <c r="Z60" s="223">
        <v>18.62</v>
      </c>
      <c r="AA60" s="223">
        <v>63.62</v>
      </c>
      <c r="AB60" s="20" t="s">
        <v>40</v>
      </c>
      <c r="AC60" s="224" t="s">
        <v>99</v>
      </c>
      <c r="AD60" s="20" t="s">
        <v>99</v>
      </c>
    </row>
    <row r="61" ht="24" spans="1:30">
      <c r="A61" s="176"/>
      <c r="B61" s="218">
        <v>3</v>
      </c>
      <c r="C61" s="20" t="s">
        <v>1530</v>
      </c>
      <c r="D61" s="224" t="s">
        <v>1531</v>
      </c>
      <c r="E61" s="20" t="s">
        <v>1511</v>
      </c>
      <c r="F61" s="225" t="s">
        <v>629</v>
      </c>
      <c r="G61" s="20"/>
      <c r="H61" s="20" t="s">
        <v>38</v>
      </c>
      <c r="I61" s="20"/>
      <c r="J61" s="20" t="s">
        <v>38</v>
      </c>
      <c r="K61" s="20"/>
      <c r="L61" s="20"/>
      <c r="M61" s="20" t="s">
        <v>67</v>
      </c>
      <c r="N61" s="20"/>
      <c r="O61" s="20" t="s">
        <v>1532</v>
      </c>
      <c r="P61" s="20"/>
      <c r="Q61" s="20"/>
      <c r="R61" s="20">
        <v>15</v>
      </c>
      <c r="S61" s="20"/>
      <c r="T61" s="20">
        <v>10</v>
      </c>
      <c r="U61" s="20"/>
      <c r="V61" s="20"/>
      <c r="W61" s="20">
        <v>1</v>
      </c>
      <c r="X61" s="20" t="s">
        <v>40</v>
      </c>
      <c r="Y61" s="228">
        <v>47.4</v>
      </c>
      <c r="Z61" s="228">
        <v>7.28</v>
      </c>
      <c r="AA61" s="228">
        <v>54.68</v>
      </c>
      <c r="AB61" s="256" t="s">
        <v>40</v>
      </c>
      <c r="AC61" s="257" t="s">
        <v>99</v>
      </c>
      <c r="AD61" s="258"/>
    </row>
    <row r="62" spans="1:30">
      <c r="A62" s="176"/>
      <c r="B62" s="217">
        <v>7</v>
      </c>
      <c r="C62" s="226" t="s">
        <v>1533</v>
      </c>
      <c r="D62" s="227" t="s">
        <v>1534</v>
      </c>
      <c r="E62" s="226" t="s">
        <v>1511</v>
      </c>
      <c r="F62" s="225" t="s">
        <v>629</v>
      </c>
      <c r="G62" s="226"/>
      <c r="H62" s="226" t="s">
        <v>38</v>
      </c>
      <c r="I62" s="226" t="s">
        <v>208</v>
      </c>
      <c r="J62" s="226"/>
      <c r="K62" s="226"/>
      <c r="L62" s="226"/>
      <c r="M62" s="226"/>
      <c r="N62" s="226"/>
      <c r="O62" s="226"/>
      <c r="P62" s="226"/>
      <c r="Q62" s="226"/>
      <c r="R62" s="226">
        <v>30</v>
      </c>
      <c r="S62" s="226"/>
      <c r="T62" s="226">
        <v>20</v>
      </c>
      <c r="U62" s="226"/>
      <c r="V62" s="226">
        <v>30</v>
      </c>
      <c r="W62" s="226"/>
      <c r="X62" s="226" t="s">
        <v>40</v>
      </c>
      <c r="Y62" s="256">
        <v>32</v>
      </c>
      <c r="Z62" s="256">
        <v>22.4</v>
      </c>
      <c r="AA62" s="256">
        <v>54.4</v>
      </c>
      <c r="AB62" s="226" t="s">
        <v>40</v>
      </c>
      <c r="AC62" s="227" t="s">
        <v>99</v>
      </c>
      <c r="AD62" s="226" t="s">
        <v>99</v>
      </c>
    </row>
    <row r="63" ht="24" spans="1:30">
      <c r="A63" s="176"/>
      <c r="B63" s="217">
        <v>4</v>
      </c>
      <c r="C63" s="20" t="s">
        <v>1535</v>
      </c>
      <c r="D63" s="224" t="s">
        <v>1536</v>
      </c>
      <c r="E63" s="20" t="s">
        <v>1511</v>
      </c>
      <c r="F63" s="225" t="s">
        <v>770</v>
      </c>
      <c r="G63" s="228"/>
      <c r="H63" s="20" t="s">
        <v>1537</v>
      </c>
      <c r="I63" s="20"/>
      <c r="J63" s="20"/>
      <c r="K63" s="20"/>
      <c r="L63" s="20"/>
      <c r="M63" s="20"/>
      <c r="N63" s="20"/>
      <c r="O63" s="20"/>
      <c r="P63" s="20"/>
      <c r="Q63" s="20"/>
      <c r="R63" s="20">
        <v>15</v>
      </c>
      <c r="S63" s="20"/>
      <c r="T63" s="228">
        <v>10</v>
      </c>
      <c r="U63" s="20"/>
      <c r="V63" s="228">
        <v>30</v>
      </c>
      <c r="W63" s="20"/>
      <c r="X63" s="20" t="s">
        <v>40</v>
      </c>
      <c r="Y63" s="228">
        <v>22</v>
      </c>
      <c r="Z63" s="256">
        <v>15.4</v>
      </c>
      <c r="AA63" s="256">
        <v>37.4</v>
      </c>
      <c r="AB63" s="256"/>
      <c r="AC63" s="257"/>
      <c r="AD63" s="226"/>
    </row>
    <row r="64" ht="24" spans="1:30">
      <c r="A64" s="176"/>
      <c r="B64" s="217">
        <v>6</v>
      </c>
      <c r="C64" s="20" t="s">
        <v>1538</v>
      </c>
      <c r="D64" s="224" t="s">
        <v>1539</v>
      </c>
      <c r="E64" s="20" t="s">
        <v>1511</v>
      </c>
      <c r="F64" s="225" t="s">
        <v>629</v>
      </c>
      <c r="G64" s="20"/>
      <c r="H64" s="20"/>
      <c r="I64" s="20"/>
      <c r="J64" s="161"/>
      <c r="K64" s="161"/>
      <c r="L64" s="161"/>
      <c r="M64" s="20"/>
      <c r="N64" s="161"/>
      <c r="O64" s="161"/>
      <c r="P64" s="161"/>
      <c r="Q64" s="161"/>
      <c r="R64" s="20">
        <v>26.25</v>
      </c>
      <c r="S64" s="20"/>
      <c r="T64" s="20">
        <v>30</v>
      </c>
      <c r="U64" s="20"/>
      <c r="V64" s="20"/>
      <c r="W64" s="20"/>
      <c r="X64" s="20" t="s">
        <v>40</v>
      </c>
      <c r="Y64" s="20"/>
      <c r="Z64" s="228">
        <v>15.75</v>
      </c>
      <c r="AA64" s="228">
        <v>15.75</v>
      </c>
      <c r="AB64" s="20"/>
      <c r="AC64" s="224"/>
      <c r="AD64" s="20"/>
    </row>
    <row r="65" spans="1:30">
      <c r="A65" s="176"/>
      <c r="B65" s="218" t="s">
        <v>944</v>
      </c>
      <c r="C65" s="226" t="s">
        <v>1540</v>
      </c>
      <c r="D65" s="227" t="s">
        <v>1541</v>
      </c>
      <c r="E65" s="226" t="s">
        <v>1511</v>
      </c>
      <c r="F65" s="225" t="s">
        <v>629</v>
      </c>
      <c r="G65" s="226"/>
      <c r="H65" s="226"/>
      <c r="I65" s="226"/>
      <c r="J65" s="226"/>
      <c r="K65" s="226"/>
      <c r="L65" s="226"/>
      <c r="M65" s="226"/>
      <c r="N65" s="226"/>
      <c r="O65" s="226"/>
      <c r="P65" s="226"/>
      <c r="Q65" s="226"/>
      <c r="R65" s="226"/>
      <c r="S65" s="226"/>
      <c r="T65" s="226"/>
      <c r="U65" s="226"/>
      <c r="V65" s="226"/>
      <c r="W65" s="226"/>
      <c r="X65" s="226" t="s">
        <v>40</v>
      </c>
      <c r="Y65" s="226"/>
      <c r="Z65" s="226"/>
      <c r="AA65" s="226"/>
      <c r="AB65" s="254"/>
      <c r="AC65" s="261"/>
      <c r="AD65" s="254"/>
    </row>
    <row r="66" ht="24" spans="1:30">
      <c r="A66" s="176"/>
      <c r="B66" s="220">
        <v>2</v>
      </c>
      <c r="C66" s="259" t="s">
        <v>1542</v>
      </c>
      <c r="D66" s="260" t="s">
        <v>1543</v>
      </c>
      <c r="E66" s="259" t="s">
        <v>1511</v>
      </c>
      <c r="F66" s="225" t="s">
        <v>629</v>
      </c>
      <c r="G66" s="228"/>
      <c r="H66" s="20"/>
      <c r="I66" s="20"/>
      <c r="J66" s="161"/>
      <c r="K66" s="161"/>
      <c r="L66" s="161"/>
      <c r="M66" s="20"/>
      <c r="N66" s="161"/>
      <c r="O66" s="161"/>
      <c r="P66" s="161"/>
      <c r="Q66" s="161"/>
      <c r="R66" s="161"/>
      <c r="S66" s="161"/>
      <c r="T66" s="161"/>
      <c r="U66" s="161"/>
      <c r="V66" s="161"/>
      <c r="W66" s="20"/>
      <c r="X66" s="20" t="s">
        <v>40</v>
      </c>
      <c r="Y66" s="20"/>
      <c r="Z66" s="20"/>
      <c r="AA66" s="228"/>
      <c r="AB66" s="254"/>
      <c r="AC66" s="261"/>
      <c r="AD66" s="254"/>
    </row>
    <row r="67" ht="24" spans="1:30">
      <c r="A67" s="177"/>
      <c r="B67" s="217">
        <v>8</v>
      </c>
      <c r="C67" s="218" t="s">
        <v>1544</v>
      </c>
      <c r="D67" s="218" t="s">
        <v>1545</v>
      </c>
      <c r="E67" s="218" t="s">
        <v>1511</v>
      </c>
      <c r="F67" s="225" t="s">
        <v>629</v>
      </c>
      <c r="G67" s="20"/>
      <c r="H67" s="20"/>
      <c r="I67" s="20"/>
      <c r="J67" s="20"/>
      <c r="K67" s="20"/>
      <c r="L67" s="20"/>
      <c r="M67" s="20"/>
      <c r="N67" s="20"/>
      <c r="O67" s="20"/>
      <c r="P67" s="20"/>
      <c r="Q67" s="20"/>
      <c r="R67" s="20"/>
      <c r="S67" s="20"/>
      <c r="T67" s="20"/>
      <c r="U67" s="20"/>
      <c r="V67" s="20"/>
      <c r="W67" s="20"/>
      <c r="X67" s="20" t="s">
        <v>40</v>
      </c>
      <c r="Y67" s="20"/>
      <c r="Z67" s="20"/>
      <c r="AA67" s="20"/>
      <c r="AB67" s="254"/>
      <c r="AC67" s="261"/>
      <c r="AD67" s="254"/>
    </row>
    <row r="68" spans="1:30">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62"/>
      <c r="AD68" s="2"/>
    </row>
    <row r="69" spans="1:30">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62"/>
      <c r="AD69" s="2"/>
    </row>
    <row r="70" spans="1:30">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62"/>
      <c r="AD70" s="2"/>
    </row>
    <row r="71" spans="1:30">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62"/>
      <c r="AD71" s="2"/>
    </row>
    <row r="72" spans="1:30">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62"/>
      <c r="AD72" s="2"/>
    </row>
    <row r="73" spans="1:30">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62"/>
      <c r="AD73" s="2"/>
    </row>
    <row r="74" spans="1:30">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62"/>
      <c r="AD74" s="2"/>
    </row>
    <row r="75" spans="1:30">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62"/>
      <c r="AD75" s="2"/>
    </row>
    <row r="76" spans="1:30">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62"/>
      <c r="AD76" s="2"/>
    </row>
    <row r="77" spans="1:30">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62"/>
      <c r="AD77" s="2"/>
    </row>
    <row r="78" spans="1:30">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62"/>
      <c r="AD78" s="2"/>
    </row>
    <row r="79" spans="1:30">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62"/>
      <c r="AD79" s="2"/>
    </row>
    <row r="80" spans="1:30">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62"/>
      <c r="AD80" s="2"/>
    </row>
    <row r="81" spans="1:30">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62"/>
      <c r="AD81" s="2"/>
    </row>
    <row r="82" spans="1:30">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62"/>
      <c r="AD82" s="2"/>
    </row>
    <row r="83" spans="1:30">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62"/>
      <c r="AD83" s="2"/>
    </row>
    <row r="84" spans="1:30">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62"/>
      <c r="AD84" s="2"/>
    </row>
    <row r="85" spans="1:30">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62"/>
      <c r="AD85" s="2"/>
    </row>
    <row r="86" spans="1:30">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62"/>
      <c r="AD86" s="2"/>
    </row>
    <row r="87" spans="1:30">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62"/>
      <c r="AD87" s="2"/>
    </row>
    <row r="88" spans="1:30">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62"/>
      <c r="AD88" s="2"/>
    </row>
    <row r="89" spans="1:30">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62"/>
      <c r="AD89" s="2"/>
    </row>
    <row r="90" spans="1:30">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62"/>
      <c r="AD90" s="2"/>
    </row>
    <row r="91" spans="1:30">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62"/>
      <c r="AD91" s="2"/>
    </row>
    <row r="92" spans="1:30">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62"/>
      <c r="AD92" s="2"/>
    </row>
    <row r="93" spans="1:30">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62"/>
      <c r="AD93" s="2"/>
    </row>
    <row r="94" spans="1:30">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62"/>
      <c r="AD94" s="2"/>
    </row>
    <row r="95" spans="1:30">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62"/>
      <c r="AD95" s="2"/>
    </row>
    <row r="96" spans="1:30">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62"/>
      <c r="AD96" s="2"/>
    </row>
    <row r="97" spans="1:30">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1:30">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1:30">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1:3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1:30">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1:30">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1:30">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1:30">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1:30">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1:30">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1:30">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1:30">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1:3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1:30">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1:30">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1:30">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row>
    <row r="114" spans="1:30">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row>
    <row r="115" spans="1:30">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row>
    <row r="116" spans="1:30">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row>
    <row r="117" spans="1:30">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row>
    <row r="118" spans="1:30">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row>
    <row r="119" spans="1:30">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row>
    <row r="120" spans="1:3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row>
    <row r="121" spans="1:30">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row>
    <row r="122" spans="1:30">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row>
    <row r="123" spans="1:30">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row>
    <row r="124" spans="1:30">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row>
    <row r="125" spans="1:30">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row>
    <row r="126" spans="1:30">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row>
    <row r="127" spans="1:30">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row>
    <row r="128" spans="1:30">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row>
    <row r="129" spans="1:30">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row>
    <row r="130" spans="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row>
    <row r="131" spans="1:30">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row>
    <row r="132" spans="1:30">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row>
    <row r="133" spans="1:30">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row>
    <row r="134" spans="1:30">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row>
    <row r="135" spans="1:30">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row>
    <row r="136" spans="1:30">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row>
    <row r="137" spans="1:30">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row>
    <row r="138" spans="1:30">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row>
    <row r="139" spans="1:30">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row>
    <row r="140" spans="1:3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row>
    <row r="141" spans="1:30">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row>
    <row r="142" spans="1:30">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row>
    <row r="143" spans="1:30">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row>
    <row r="144" spans="1:30">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row>
    <row r="145" spans="1:30">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row>
    <row r="146" spans="1:30">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row>
    <row r="147" spans="1:30">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row>
    <row r="148" spans="1:30">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row>
    <row r="149" spans="1:30">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row>
    <row r="150" spans="1:3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row>
    <row r="151" spans="1:30">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row>
    <row r="152" spans="1:30">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row>
    <row r="153" spans="1:30">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row>
    <row r="154" spans="1:30">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row>
    <row r="155" spans="1:30">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row>
    <row r="156" spans="1:30">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row>
    <row r="157" spans="1:30">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row>
    <row r="158" spans="1:30">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row>
    <row r="159" spans="1:30">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row>
    <row r="160" spans="1:3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row>
    <row r="161" spans="1:30">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row r="162" spans="1:30">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row>
    <row r="163" spans="1:30">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row>
    <row r="164" spans="1:30">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row>
    <row r="165" spans="1:30">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row>
    <row r="166" spans="1:30">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row>
    <row r="167" spans="1:30">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row>
    <row r="168" spans="1:30">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row>
    <row r="169" spans="1:30">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row>
    <row r="170" spans="1:3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row>
    <row r="171" spans="1:30">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row>
    <row r="172" spans="1:30">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row>
    <row r="173" spans="1:30">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row>
    <row r="174" spans="1:30">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row>
    <row r="175" spans="1:30">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row>
    <row r="176" spans="1:30">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row>
    <row r="177" spans="1:30">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row>
    <row r="178" spans="1:30">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row>
    <row r="179" spans="1:30">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row>
    <row r="180" spans="1:3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row>
    <row r="181" spans="1:30">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row>
    <row r="182" spans="1:30">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row>
    <row r="183" spans="1:30">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row>
    <row r="184" spans="1:30">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row>
    <row r="185" spans="1:30">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row>
    <row r="186" spans="1:30">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row>
    <row r="187" spans="1:30">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row>
    <row r="188" spans="1:30">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row>
    <row r="189" spans="1:30">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row>
    <row r="190" spans="1:3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row>
    <row r="191" spans="1:30">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row>
    <row r="192" spans="1:30">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row>
    <row r="193" spans="1:30">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row>
    <row r="194" spans="1:30">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row>
    <row r="195" spans="1:30">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row>
    <row r="196" spans="1:30">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row>
    <row r="197" spans="1:30">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row>
    <row r="198" spans="1:30">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row>
    <row r="199" spans="1:30">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row>
    <row r="200" spans="1:3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row>
    <row r="201" spans="1:30">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row>
    <row r="202" spans="1:30">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row>
    <row r="203" spans="1:30">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1:30">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1:30">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1:30">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1:30">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1:30">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1:30">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1:30">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1:30">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1:30">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1:3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1:30">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1:30">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1:30">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1:30">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1:30">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1:30">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1:30">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1:30">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1: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sheetData>
  <sortState ref="B75:AD82">
    <sortCondition ref="AA75:AA82" descending="1"/>
  </sortState>
  <mergeCells count="18">
    <mergeCell ref="B1:AD1"/>
    <mergeCell ref="G2:Q2"/>
    <mergeCell ref="R2:W2"/>
    <mergeCell ref="X2:AA2"/>
    <mergeCell ref="A2:A3"/>
    <mergeCell ref="A4:A17"/>
    <mergeCell ref="A18:A31"/>
    <mergeCell ref="A33:A52"/>
    <mergeCell ref="A53:A59"/>
    <mergeCell ref="A60:A67"/>
    <mergeCell ref="B2:B3"/>
    <mergeCell ref="C2:C3"/>
    <mergeCell ref="D2:D3"/>
    <mergeCell ref="E2:E3"/>
    <mergeCell ref="F2:F3"/>
    <mergeCell ref="AB2:AB3"/>
    <mergeCell ref="AC2:AC3"/>
    <mergeCell ref="AD2:AD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628"/>
  <sheetViews>
    <sheetView zoomScale="70" zoomScaleNormal="70" topLeftCell="A100" workbookViewId="0">
      <selection activeCell="D200" sqref="D200"/>
    </sheetView>
  </sheetViews>
  <sheetFormatPr defaultColWidth="8.89090909090909" defaultRowHeight="14"/>
  <cols>
    <col min="1" max="1" width="8.36363636363636" style="2" customWidth="1"/>
    <col min="2" max="3" width="8.89090909090909" style="2"/>
    <col min="4" max="4" width="9.89090909090909" style="2" customWidth="1"/>
    <col min="5" max="5" width="8.89090909090909" style="2"/>
    <col min="6" max="6" width="14.1636363636364" style="2" customWidth="1"/>
    <col min="7" max="7" width="8.89090909090909" style="2"/>
    <col min="8" max="8" width="28.8909090909091" style="2" customWidth="1"/>
    <col min="9" max="9" width="13.1090909090909" style="2" customWidth="1"/>
    <col min="10" max="10" width="11" style="2" customWidth="1"/>
    <col min="11" max="11" width="17.7818181818182" style="2" customWidth="1"/>
    <col min="12" max="12" width="25.8363636363636" style="2" customWidth="1"/>
    <col min="13" max="13" width="8.89090909090909" style="2"/>
    <col min="14" max="14" width="20.3363636363636" style="2" customWidth="1"/>
    <col min="15" max="17" width="8.89090909090909" style="2"/>
    <col min="18" max="18" width="20.8363636363636" style="2" customWidth="1"/>
    <col min="19" max="19" width="8.89090909090909" style="2"/>
    <col min="20" max="20" width="17.9090909090909" style="2" customWidth="1"/>
    <col min="21" max="21" width="20.9181818181818" style="2" customWidth="1"/>
    <col min="22" max="22" width="8.89090909090909" style="2"/>
    <col min="23" max="23" width="19.7181818181818" style="2" customWidth="1"/>
    <col min="24" max="24" width="8.89090909090909" style="2"/>
    <col min="25" max="25" width="23.6454545454545" style="2" customWidth="1"/>
    <col min="26" max="16384" width="8.89090909090909" style="2"/>
  </cols>
  <sheetData>
    <row r="1" ht="15" spans="2:31">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ht="17.5" spans="2:31">
      <c r="B2" s="3" t="s">
        <v>1546</v>
      </c>
      <c r="C2" s="3"/>
      <c r="D2" s="3"/>
      <c r="E2" s="3"/>
      <c r="F2" s="3" t="s">
        <v>1547</v>
      </c>
      <c r="G2" s="3"/>
      <c r="H2" s="3" t="s">
        <v>1548</v>
      </c>
      <c r="I2" s="3"/>
      <c r="J2" s="3"/>
      <c r="K2" s="3"/>
      <c r="L2" s="3"/>
      <c r="M2" s="3"/>
      <c r="N2" s="3" t="s">
        <v>22</v>
      </c>
      <c r="O2" s="3"/>
      <c r="P2" s="3"/>
      <c r="Q2" s="3"/>
      <c r="R2" s="3"/>
      <c r="S2" s="3"/>
      <c r="T2" s="3" t="s">
        <v>625</v>
      </c>
      <c r="U2" s="3"/>
      <c r="V2" s="3"/>
      <c r="W2" s="3"/>
      <c r="X2" s="3"/>
      <c r="Y2" s="19" t="s">
        <v>1549</v>
      </c>
      <c r="Z2" s="3" t="s">
        <v>24</v>
      </c>
      <c r="AA2" s="3"/>
      <c r="AB2" s="20"/>
      <c r="AC2" s="21"/>
      <c r="AD2" s="22"/>
      <c r="AE2" s="20"/>
    </row>
    <row r="3" ht="104" spans="2:31">
      <c r="B3" s="4" t="s">
        <v>3</v>
      </c>
      <c r="C3" s="4" t="s">
        <v>1550</v>
      </c>
      <c r="D3" s="4" t="s">
        <v>4</v>
      </c>
      <c r="E3" s="4" t="s">
        <v>621</v>
      </c>
      <c r="F3" s="5" t="s">
        <v>1551</v>
      </c>
      <c r="G3" s="5" t="s">
        <v>1552</v>
      </c>
      <c r="H3" s="4" t="s">
        <v>1553</v>
      </c>
      <c r="I3" s="4" t="s">
        <v>1554</v>
      </c>
      <c r="J3" s="4" t="s">
        <v>1555</v>
      </c>
      <c r="K3" s="5" t="s">
        <v>1556</v>
      </c>
      <c r="L3" s="5" t="s">
        <v>1557</v>
      </c>
      <c r="M3" s="11" t="s">
        <v>1558</v>
      </c>
      <c r="N3" s="5" t="s">
        <v>1559</v>
      </c>
      <c r="O3" s="5" t="s">
        <v>1560</v>
      </c>
      <c r="P3" s="5" t="s">
        <v>1561</v>
      </c>
      <c r="Q3" s="5" t="s">
        <v>1562</v>
      </c>
      <c r="R3" s="5" t="s">
        <v>1557</v>
      </c>
      <c r="S3" s="11" t="s">
        <v>1558</v>
      </c>
      <c r="T3" s="5" t="s">
        <v>1563</v>
      </c>
      <c r="U3" s="5" t="s">
        <v>1564</v>
      </c>
      <c r="V3" s="5" t="s">
        <v>1565</v>
      </c>
      <c r="W3" s="5" t="s">
        <v>1557</v>
      </c>
      <c r="X3" s="11" t="s">
        <v>1558</v>
      </c>
      <c r="Y3" s="10"/>
      <c r="Z3" s="23" t="s">
        <v>1566</v>
      </c>
      <c r="AA3" s="24" t="s">
        <v>1567</v>
      </c>
      <c r="AB3" s="20"/>
      <c r="AC3" s="21"/>
      <c r="AD3" s="22"/>
      <c r="AE3" s="20"/>
    </row>
    <row r="4" ht="52" spans="1:31">
      <c r="A4" s="6" t="s">
        <v>35</v>
      </c>
      <c r="B4" s="7" t="s">
        <v>46</v>
      </c>
      <c r="C4" s="7" t="s">
        <v>35</v>
      </c>
      <c r="D4" s="7">
        <v>22251349</v>
      </c>
      <c r="E4" s="7" t="s">
        <v>629</v>
      </c>
      <c r="F4" s="7"/>
      <c r="G4" s="7"/>
      <c r="H4" s="8" t="s">
        <v>1568</v>
      </c>
      <c r="I4" s="7" t="s">
        <v>1569</v>
      </c>
      <c r="J4" s="7">
        <v>2024.08</v>
      </c>
      <c r="K4" s="7" t="s">
        <v>1570</v>
      </c>
      <c r="L4" s="7" t="s">
        <v>1571</v>
      </c>
      <c r="M4" s="7">
        <v>1</v>
      </c>
      <c r="N4" s="7"/>
      <c r="O4" s="7"/>
      <c r="P4" s="7"/>
      <c r="Q4" s="7"/>
      <c r="R4" s="7"/>
      <c r="S4" s="7"/>
      <c r="T4" s="7"/>
      <c r="U4" s="7"/>
      <c r="V4" s="7"/>
      <c r="W4" s="7"/>
      <c r="X4" s="7"/>
      <c r="Y4" s="9"/>
      <c r="Z4" s="9"/>
      <c r="AA4" s="9"/>
      <c r="AB4" s="22"/>
      <c r="AC4" s="21"/>
      <c r="AD4" s="22"/>
      <c r="AE4" s="22"/>
    </row>
    <row r="5" ht="52" spans="1:31">
      <c r="A5" s="6"/>
      <c r="B5" s="7" t="s">
        <v>53</v>
      </c>
      <c r="C5" s="7" t="s">
        <v>37</v>
      </c>
      <c r="D5" s="7">
        <v>22251258</v>
      </c>
      <c r="E5" s="7" t="s">
        <v>629</v>
      </c>
      <c r="F5" s="7"/>
      <c r="G5" s="7"/>
      <c r="H5" s="8" t="s">
        <v>1572</v>
      </c>
      <c r="I5" s="7" t="s">
        <v>1573</v>
      </c>
      <c r="J5" s="7" t="s">
        <v>1574</v>
      </c>
      <c r="K5" s="7" t="s">
        <v>1575</v>
      </c>
      <c r="L5" s="7" t="s">
        <v>1576</v>
      </c>
      <c r="M5" s="12" t="s">
        <v>1577</v>
      </c>
      <c r="N5" s="7"/>
      <c r="O5" s="7"/>
      <c r="P5" s="7"/>
      <c r="Q5" s="7"/>
      <c r="R5" s="7"/>
      <c r="S5" s="7"/>
      <c r="T5" s="7"/>
      <c r="U5" s="7"/>
      <c r="V5" s="7"/>
      <c r="W5" s="7"/>
      <c r="X5" s="7"/>
      <c r="Y5" s="9"/>
      <c r="Z5" s="9"/>
      <c r="AA5" s="9"/>
      <c r="AB5" s="20"/>
      <c r="AC5" s="21"/>
      <c r="AD5" s="22"/>
      <c r="AE5" s="20"/>
    </row>
    <row r="6" ht="39" spans="1:31">
      <c r="A6" s="6"/>
      <c r="B6" s="7" t="s">
        <v>63</v>
      </c>
      <c r="C6" s="7" t="s">
        <v>35</v>
      </c>
      <c r="D6" s="7">
        <v>22251093</v>
      </c>
      <c r="E6" s="7" t="s">
        <v>631</v>
      </c>
      <c r="F6" s="7"/>
      <c r="G6" s="7"/>
      <c r="H6" s="8" t="s">
        <v>1578</v>
      </c>
      <c r="I6" s="7" t="s">
        <v>1579</v>
      </c>
      <c r="J6" s="7" t="s">
        <v>1580</v>
      </c>
      <c r="K6" s="8" t="s">
        <v>1581</v>
      </c>
      <c r="L6" s="8" t="s">
        <v>1582</v>
      </c>
      <c r="M6" s="13" t="s">
        <v>1583</v>
      </c>
      <c r="N6" s="7"/>
      <c r="O6" s="7"/>
      <c r="P6" s="7"/>
      <c r="Q6" s="7"/>
      <c r="R6" s="7"/>
      <c r="S6" s="7"/>
      <c r="T6" s="7"/>
      <c r="U6" s="7"/>
      <c r="V6" s="7"/>
      <c r="W6" s="7"/>
      <c r="X6" s="7"/>
      <c r="Y6" s="9"/>
      <c r="Z6" s="9"/>
      <c r="AA6" s="9"/>
      <c r="AB6" s="22"/>
      <c r="AC6" s="21"/>
      <c r="AD6" s="22"/>
      <c r="AE6" s="22"/>
    </row>
    <row r="7" ht="17.5" spans="1:31">
      <c r="A7" s="6"/>
      <c r="B7" s="9" t="s">
        <v>64</v>
      </c>
      <c r="C7" s="7" t="s">
        <v>35</v>
      </c>
      <c r="D7" s="9">
        <v>22251261</v>
      </c>
      <c r="E7" s="9" t="s">
        <v>631</v>
      </c>
      <c r="F7" s="9"/>
      <c r="G7" s="9"/>
      <c r="H7" s="8"/>
      <c r="I7" s="9" t="s">
        <v>1573</v>
      </c>
      <c r="J7" s="9"/>
      <c r="K7" s="9" t="s">
        <v>1575</v>
      </c>
      <c r="L7" s="9"/>
      <c r="M7" s="9">
        <v>1</v>
      </c>
      <c r="N7" s="9"/>
      <c r="O7" s="9"/>
      <c r="P7" s="9"/>
      <c r="Q7" s="9"/>
      <c r="R7" s="9"/>
      <c r="S7" s="9"/>
      <c r="T7" s="9"/>
      <c r="U7" s="9"/>
      <c r="V7" s="9"/>
      <c r="W7" s="9"/>
      <c r="X7" s="9"/>
      <c r="Y7" s="9"/>
      <c r="Z7" s="9"/>
      <c r="AA7" s="9"/>
      <c r="AB7" s="25"/>
      <c r="AC7" s="21"/>
      <c r="AD7" s="22"/>
      <c r="AE7" s="25"/>
    </row>
    <row r="8" ht="39" spans="1:31">
      <c r="A8" s="6"/>
      <c r="B8" s="7" t="s">
        <v>36</v>
      </c>
      <c r="C8" s="7" t="s">
        <v>43</v>
      </c>
      <c r="D8" s="7">
        <v>22251164</v>
      </c>
      <c r="E8" s="7" t="s">
        <v>770</v>
      </c>
      <c r="F8" s="7"/>
      <c r="G8" s="7"/>
      <c r="H8" s="8" t="s">
        <v>1584</v>
      </c>
      <c r="I8" s="7" t="s">
        <v>1585</v>
      </c>
      <c r="J8" s="14">
        <v>45505</v>
      </c>
      <c r="K8" s="7" t="s">
        <v>1586</v>
      </c>
      <c r="L8" s="9" t="s">
        <v>1587</v>
      </c>
      <c r="M8" s="12">
        <v>45302</v>
      </c>
      <c r="N8" s="7"/>
      <c r="O8" s="7"/>
      <c r="P8" s="7"/>
      <c r="Q8" s="7"/>
      <c r="R8" s="7"/>
      <c r="S8" s="7"/>
      <c r="T8" s="7"/>
      <c r="U8" s="7"/>
      <c r="V8" s="7"/>
      <c r="W8" s="7"/>
      <c r="X8" s="7"/>
      <c r="Y8" s="9"/>
      <c r="Z8" s="9"/>
      <c r="AA8" s="9"/>
      <c r="AB8" s="22"/>
      <c r="AC8" s="21"/>
      <c r="AD8" s="22"/>
      <c r="AE8" s="22"/>
    </row>
    <row r="9" ht="39" spans="1:31">
      <c r="A9" s="6"/>
      <c r="B9" s="7" t="s">
        <v>36</v>
      </c>
      <c r="C9" s="7" t="s">
        <v>43</v>
      </c>
      <c r="D9" s="7">
        <v>22251164</v>
      </c>
      <c r="E9" s="7" t="s">
        <v>770</v>
      </c>
      <c r="F9" s="9"/>
      <c r="G9" s="9"/>
      <c r="H9" s="8" t="s">
        <v>1588</v>
      </c>
      <c r="I9" s="9" t="s">
        <v>1589</v>
      </c>
      <c r="J9" s="15">
        <v>45536</v>
      </c>
      <c r="K9" s="9" t="s">
        <v>1590</v>
      </c>
      <c r="L9" s="9" t="s">
        <v>1591</v>
      </c>
      <c r="M9" s="16">
        <v>45300</v>
      </c>
      <c r="N9" s="9"/>
      <c r="O9" s="9"/>
      <c r="P9" s="9"/>
      <c r="Q9" s="9"/>
      <c r="R9" s="9"/>
      <c r="S9" s="9"/>
      <c r="T9" s="9"/>
      <c r="U9" s="9"/>
      <c r="V9" s="9"/>
      <c r="W9" s="9"/>
      <c r="X9" s="9"/>
      <c r="Y9" s="9"/>
      <c r="Z9" s="9"/>
      <c r="AA9" s="9"/>
      <c r="AB9" s="22"/>
      <c r="AC9" s="21"/>
      <c r="AD9" s="22"/>
      <c r="AE9" s="22"/>
    </row>
    <row r="10" ht="52" spans="1:31">
      <c r="A10" s="6"/>
      <c r="B10" s="7" t="s">
        <v>42</v>
      </c>
      <c r="C10" s="7" t="s">
        <v>43</v>
      </c>
      <c r="D10" s="7">
        <v>22251334</v>
      </c>
      <c r="E10" s="7" t="s">
        <v>629</v>
      </c>
      <c r="F10" s="7"/>
      <c r="G10" s="7"/>
      <c r="H10" s="8" t="s">
        <v>1592</v>
      </c>
      <c r="I10" s="7" t="s">
        <v>1593</v>
      </c>
      <c r="J10" s="7" t="s">
        <v>1594</v>
      </c>
      <c r="K10" s="7" t="s">
        <v>1595</v>
      </c>
      <c r="L10" s="8" t="s">
        <v>1596</v>
      </c>
      <c r="M10" s="13" t="s">
        <v>1597</v>
      </c>
      <c r="N10" s="7"/>
      <c r="O10" s="7"/>
      <c r="P10" s="7"/>
      <c r="Q10" s="7"/>
      <c r="R10" s="7"/>
      <c r="S10" s="7"/>
      <c r="T10" s="7"/>
      <c r="U10" s="7"/>
      <c r="V10" s="7"/>
      <c r="W10" s="7"/>
      <c r="X10" s="7"/>
      <c r="Y10" s="9"/>
      <c r="Z10" s="9"/>
      <c r="AA10" s="9"/>
      <c r="AB10" s="22"/>
      <c r="AC10" s="21"/>
      <c r="AD10" s="22"/>
      <c r="AE10" s="22"/>
    </row>
    <row r="11" ht="39" spans="1:31">
      <c r="A11" s="6"/>
      <c r="B11" s="7" t="s">
        <v>44</v>
      </c>
      <c r="C11" s="7" t="s">
        <v>35</v>
      </c>
      <c r="D11" s="7">
        <v>22251193</v>
      </c>
      <c r="E11" s="7" t="s">
        <v>629</v>
      </c>
      <c r="F11" s="7"/>
      <c r="G11" s="7"/>
      <c r="H11" s="8" t="s">
        <v>1598</v>
      </c>
      <c r="I11" s="7" t="s">
        <v>1599</v>
      </c>
      <c r="J11" s="7">
        <v>2024</v>
      </c>
      <c r="K11" s="7" t="s">
        <v>1575</v>
      </c>
      <c r="L11" s="8" t="s">
        <v>1600</v>
      </c>
      <c r="M11" s="13" t="s">
        <v>1601</v>
      </c>
      <c r="N11" s="7"/>
      <c r="O11" s="7"/>
      <c r="P11" s="7"/>
      <c r="Q11" s="7"/>
      <c r="R11" s="7"/>
      <c r="S11" s="7"/>
      <c r="T11" s="7"/>
      <c r="U11" s="7"/>
      <c r="V11" s="7"/>
      <c r="W11" s="7"/>
      <c r="X11" s="7"/>
      <c r="Y11" s="9"/>
      <c r="Z11" s="9"/>
      <c r="AA11" s="9"/>
      <c r="AB11" s="21"/>
      <c r="AC11" s="21"/>
      <c r="AD11" s="22"/>
      <c r="AE11" s="21"/>
    </row>
    <row r="12" ht="52" spans="1:31">
      <c r="A12" s="6"/>
      <c r="B12" s="7" t="s">
        <v>78</v>
      </c>
      <c r="C12" s="7" t="s">
        <v>35</v>
      </c>
      <c r="D12" s="7">
        <v>22251079</v>
      </c>
      <c r="E12" s="7" t="s">
        <v>674</v>
      </c>
      <c r="F12" s="7"/>
      <c r="G12" s="7"/>
      <c r="H12" s="8"/>
      <c r="I12" s="7"/>
      <c r="J12" s="7"/>
      <c r="K12" s="7"/>
      <c r="L12" s="7"/>
      <c r="M12" s="7"/>
      <c r="N12" s="8" t="s">
        <v>1602</v>
      </c>
      <c r="O12" s="7" t="s">
        <v>1603</v>
      </c>
      <c r="P12" s="7"/>
      <c r="Q12" s="7">
        <v>20240130</v>
      </c>
      <c r="R12" s="7" t="s">
        <v>78</v>
      </c>
      <c r="S12" s="7" t="s">
        <v>1604</v>
      </c>
      <c r="T12" s="7"/>
      <c r="U12" s="7"/>
      <c r="V12" s="7"/>
      <c r="W12" s="7"/>
      <c r="X12" s="7"/>
      <c r="Y12" s="9"/>
      <c r="Z12" s="9"/>
      <c r="AA12" s="9"/>
      <c r="AB12" s="21"/>
      <c r="AC12" s="21"/>
      <c r="AD12" s="26"/>
      <c r="AE12" s="21"/>
    </row>
    <row r="13" ht="39" spans="1:31">
      <c r="A13" s="6"/>
      <c r="B13" s="7" t="s">
        <v>42</v>
      </c>
      <c r="C13" s="7" t="s">
        <v>43</v>
      </c>
      <c r="D13" s="7">
        <v>22251334</v>
      </c>
      <c r="E13" s="7" t="s">
        <v>629</v>
      </c>
      <c r="F13" s="9"/>
      <c r="G13" s="9"/>
      <c r="H13" s="8" t="s">
        <v>1605</v>
      </c>
      <c r="I13" s="9" t="s">
        <v>1593</v>
      </c>
      <c r="J13" s="9" t="s">
        <v>1594</v>
      </c>
      <c r="K13" s="9" t="s">
        <v>1595</v>
      </c>
      <c r="L13" s="17" t="s">
        <v>1606</v>
      </c>
      <c r="M13" s="18" t="s">
        <v>1607</v>
      </c>
      <c r="N13" s="9"/>
      <c r="O13" s="9"/>
      <c r="P13" s="9"/>
      <c r="Q13" s="9"/>
      <c r="R13" s="9"/>
      <c r="S13" s="9"/>
      <c r="T13" s="9"/>
      <c r="U13" s="9"/>
      <c r="V13" s="9"/>
      <c r="W13" s="9"/>
      <c r="X13" s="9"/>
      <c r="Y13" s="9"/>
      <c r="Z13" s="9"/>
      <c r="AA13" s="9"/>
      <c r="AB13" s="21"/>
      <c r="AC13" s="21"/>
      <c r="AD13" s="22"/>
      <c r="AE13" s="21"/>
    </row>
    <row r="14" ht="26" spans="1:31">
      <c r="A14" s="6" t="s">
        <v>94</v>
      </c>
      <c r="B14" s="8" t="s">
        <v>132</v>
      </c>
      <c r="C14" s="8" t="s">
        <v>94</v>
      </c>
      <c r="D14" s="8">
        <v>22251007</v>
      </c>
      <c r="E14" s="8" t="s">
        <v>631</v>
      </c>
      <c r="F14" s="8"/>
      <c r="G14" s="8"/>
      <c r="H14" s="8"/>
      <c r="I14" s="8"/>
      <c r="J14" s="8"/>
      <c r="K14" s="8"/>
      <c r="L14" s="8"/>
      <c r="M14" s="8"/>
      <c r="N14" s="8"/>
      <c r="O14" s="8"/>
      <c r="P14" s="8"/>
      <c r="Q14" s="8"/>
      <c r="R14" s="8"/>
      <c r="S14" s="8"/>
      <c r="T14" s="8"/>
      <c r="U14" s="8"/>
      <c r="V14" s="8"/>
      <c r="W14" s="8"/>
      <c r="X14" s="8"/>
      <c r="Y14" s="8"/>
      <c r="Z14" s="8"/>
      <c r="AA14" s="8"/>
      <c r="AB14" s="25"/>
      <c r="AC14" s="21"/>
      <c r="AD14" s="22"/>
      <c r="AE14" s="25"/>
    </row>
    <row r="15" ht="26" spans="1:31">
      <c r="A15" s="6"/>
      <c r="B15" s="8" t="s">
        <v>1544</v>
      </c>
      <c r="C15" s="8" t="s">
        <v>94</v>
      </c>
      <c r="D15" s="8">
        <v>22251018</v>
      </c>
      <c r="E15" s="8" t="s">
        <v>631</v>
      </c>
      <c r="F15" s="8" t="s">
        <v>1608</v>
      </c>
      <c r="G15" s="8"/>
      <c r="H15" s="8"/>
      <c r="I15" s="8"/>
      <c r="J15" s="8"/>
      <c r="K15" s="8"/>
      <c r="L15" s="8"/>
      <c r="M15" s="8"/>
      <c r="N15" s="8"/>
      <c r="O15" s="8"/>
      <c r="P15" s="8"/>
      <c r="Q15" s="8"/>
      <c r="R15" s="8"/>
      <c r="S15" s="8"/>
      <c r="T15" s="8"/>
      <c r="U15" s="8"/>
      <c r="V15" s="8"/>
      <c r="W15" s="8"/>
      <c r="X15" s="8"/>
      <c r="Y15" s="8"/>
      <c r="Z15" s="8"/>
      <c r="AA15" s="8"/>
      <c r="AB15" s="20"/>
      <c r="AC15" s="21"/>
      <c r="AD15" s="22"/>
      <c r="AE15" s="20"/>
    </row>
    <row r="16" ht="39" spans="1:31">
      <c r="A16" s="6"/>
      <c r="B16" s="8" t="s">
        <v>126</v>
      </c>
      <c r="C16" s="8" t="s">
        <v>94</v>
      </c>
      <c r="D16" s="8">
        <v>22251020</v>
      </c>
      <c r="E16" s="8" t="s">
        <v>631</v>
      </c>
      <c r="F16" s="8"/>
      <c r="G16" s="8"/>
      <c r="H16" s="8" t="s">
        <v>1609</v>
      </c>
      <c r="I16" s="8" t="s">
        <v>1610</v>
      </c>
      <c r="J16" s="8">
        <v>45474</v>
      </c>
      <c r="K16" s="8" t="s">
        <v>1611</v>
      </c>
      <c r="L16" s="8" t="s">
        <v>1612</v>
      </c>
      <c r="M16" s="8" t="s">
        <v>1613</v>
      </c>
      <c r="N16" s="8"/>
      <c r="O16" s="8"/>
      <c r="P16" s="8"/>
      <c r="Q16" s="8"/>
      <c r="R16" s="8"/>
      <c r="S16" s="8"/>
      <c r="T16" s="8"/>
      <c r="U16" s="8"/>
      <c r="V16" s="8"/>
      <c r="W16" s="8"/>
      <c r="X16" s="8"/>
      <c r="Y16" s="8"/>
      <c r="Z16" s="8"/>
      <c r="AA16" s="8"/>
      <c r="AB16" s="20"/>
      <c r="AC16" s="20"/>
      <c r="AD16" s="20"/>
      <c r="AE16" s="20"/>
    </row>
    <row r="17" ht="26" spans="1:31">
      <c r="A17" s="6"/>
      <c r="B17" s="8" t="s">
        <v>133</v>
      </c>
      <c r="C17" s="8" t="s">
        <v>94</v>
      </c>
      <c r="D17" s="8">
        <v>22251027</v>
      </c>
      <c r="E17" s="8" t="s">
        <v>631</v>
      </c>
      <c r="F17" s="8"/>
      <c r="G17" s="8"/>
      <c r="H17" s="8"/>
      <c r="I17" s="8"/>
      <c r="J17" s="8"/>
      <c r="K17" s="8"/>
      <c r="L17" s="8"/>
      <c r="M17" s="8"/>
      <c r="N17" s="8"/>
      <c r="O17" s="8"/>
      <c r="P17" s="8"/>
      <c r="Q17" s="8"/>
      <c r="R17" s="8"/>
      <c r="S17" s="8"/>
      <c r="T17" s="8"/>
      <c r="U17" s="8"/>
      <c r="V17" s="8"/>
      <c r="W17" s="8"/>
      <c r="X17" s="8"/>
      <c r="Y17" s="8"/>
      <c r="Z17" s="8"/>
      <c r="AA17" s="8"/>
      <c r="AB17" s="22"/>
      <c r="AC17" s="21"/>
      <c r="AD17" s="21"/>
      <c r="AE17" s="21"/>
    </row>
    <row r="18" ht="26" spans="1:31">
      <c r="A18" s="6"/>
      <c r="B18" s="8" t="s">
        <v>134</v>
      </c>
      <c r="C18" s="8" t="s">
        <v>94</v>
      </c>
      <c r="D18" s="8">
        <v>22251028</v>
      </c>
      <c r="E18" s="8" t="s">
        <v>631</v>
      </c>
      <c r="F18" s="8"/>
      <c r="G18" s="8"/>
      <c r="H18" s="8"/>
      <c r="I18" s="8"/>
      <c r="J18" s="8"/>
      <c r="K18" s="8"/>
      <c r="L18" s="8"/>
      <c r="M18" s="8"/>
      <c r="N18" s="8"/>
      <c r="O18" s="8"/>
      <c r="P18" s="8"/>
      <c r="Q18" s="8"/>
      <c r="R18" s="8"/>
      <c r="S18" s="8"/>
      <c r="T18" s="8"/>
      <c r="U18" s="8"/>
      <c r="V18" s="8"/>
      <c r="W18" s="8"/>
      <c r="X18" s="8"/>
      <c r="Y18" s="8"/>
      <c r="Z18" s="8"/>
      <c r="AA18" s="8"/>
      <c r="AB18" s="22"/>
      <c r="AC18" s="25"/>
      <c r="AD18" s="25"/>
      <c r="AE18" s="25"/>
    </row>
    <row r="19" ht="26" spans="1:31">
      <c r="A19" s="6"/>
      <c r="B19" s="8" t="s">
        <v>145</v>
      </c>
      <c r="C19" s="8" t="s">
        <v>94</v>
      </c>
      <c r="D19" s="8">
        <v>22251030</v>
      </c>
      <c r="E19" s="8" t="s">
        <v>631</v>
      </c>
      <c r="F19" s="8"/>
      <c r="G19" s="8"/>
      <c r="H19" s="8"/>
      <c r="I19" s="8"/>
      <c r="J19" s="8"/>
      <c r="K19" s="8"/>
      <c r="L19" s="8"/>
      <c r="M19" s="8"/>
      <c r="N19" s="8"/>
      <c r="O19" s="8"/>
      <c r="P19" s="8"/>
      <c r="Q19" s="8"/>
      <c r="R19" s="8"/>
      <c r="S19" s="8"/>
      <c r="T19" s="8"/>
      <c r="U19" s="8"/>
      <c r="V19" s="8"/>
      <c r="W19" s="8"/>
      <c r="X19" s="8"/>
      <c r="Y19" s="8"/>
      <c r="Z19" s="8"/>
      <c r="AA19" s="8"/>
      <c r="AB19" s="22"/>
      <c r="AC19" s="25"/>
      <c r="AD19" s="25"/>
      <c r="AE19" s="25"/>
    </row>
    <row r="20" ht="26" spans="1:31">
      <c r="A20" s="6"/>
      <c r="B20" s="8" t="s">
        <v>135</v>
      </c>
      <c r="C20" s="8" t="s">
        <v>94</v>
      </c>
      <c r="D20" s="8">
        <v>22251054</v>
      </c>
      <c r="E20" s="8" t="s">
        <v>631</v>
      </c>
      <c r="F20" s="8"/>
      <c r="G20" s="8"/>
      <c r="H20" s="8"/>
      <c r="I20" s="8"/>
      <c r="J20" s="8"/>
      <c r="K20" s="8"/>
      <c r="L20" s="8"/>
      <c r="M20" s="8"/>
      <c r="N20" s="8"/>
      <c r="O20" s="8"/>
      <c r="P20" s="8"/>
      <c r="Q20" s="8"/>
      <c r="R20" s="8"/>
      <c r="S20" s="8"/>
      <c r="T20" s="8"/>
      <c r="U20" s="8"/>
      <c r="V20" s="8"/>
      <c r="W20" s="8"/>
      <c r="X20" s="8"/>
      <c r="Y20" s="8"/>
      <c r="Z20" s="8"/>
      <c r="AA20" s="8"/>
      <c r="AB20" s="21"/>
      <c r="AC20" s="21"/>
      <c r="AD20" s="21"/>
      <c r="AE20" s="21"/>
    </row>
    <row r="21" ht="26" spans="1:31">
      <c r="A21" s="6"/>
      <c r="B21" s="8" t="s">
        <v>136</v>
      </c>
      <c r="C21" s="8" t="s">
        <v>94</v>
      </c>
      <c r="D21" s="8">
        <v>22251077</v>
      </c>
      <c r="E21" s="8" t="s">
        <v>629</v>
      </c>
      <c r="F21" s="8"/>
      <c r="G21" s="8"/>
      <c r="H21" s="8"/>
      <c r="I21" s="8"/>
      <c r="J21" s="8"/>
      <c r="K21" s="8"/>
      <c r="L21" s="8"/>
      <c r="M21" s="8"/>
      <c r="N21" s="8"/>
      <c r="O21" s="8"/>
      <c r="P21" s="8"/>
      <c r="Q21" s="8"/>
      <c r="R21" s="8"/>
      <c r="S21" s="8"/>
      <c r="T21" s="8"/>
      <c r="U21" s="8"/>
      <c r="V21" s="8"/>
      <c r="W21" s="8"/>
      <c r="X21" s="8"/>
      <c r="Y21" s="8"/>
      <c r="Z21" s="8"/>
      <c r="AA21" s="8"/>
      <c r="AB21" s="21"/>
      <c r="AC21" s="21"/>
      <c r="AD21" s="21"/>
      <c r="AE21" s="21"/>
    </row>
    <row r="22" ht="26" spans="1:31">
      <c r="A22" s="6"/>
      <c r="B22" s="8" t="s">
        <v>123</v>
      </c>
      <c r="C22" s="8" t="s">
        <v>94</v>
      </c>
      <c r="D22" s="8">
        <v>22251083</v>
      </c>
      <c r="E22" s="8" t="s">
        <v>631</v>
      </c>
      <c r="F22" s="8"/>
      <c r="G22" s="8"/>
      <c r="H22" s="8"/>
      <c r="I22" s="8"/>
      <c r="J22" s="8"/>
      <c r="K22" s="8"/>
      <c r="L22" s="8"/>
      <c r="M22" s="8"/>
      <c r="N22" s="8"/>
      <c r="O22" s="8"/>
      <c r="P22" s="8"/>
      <c r="Q22" s="8"/>
      <c r="R22" s="8"/>
      <c r="S22" s="8"/>
      <c r="T22" s="8"/>
      <c r="U22" s="8"/>
      <c r="V22" s="8"/>
      <c r="W22" s="8"/>
      <c r="X22" s="8"/>
      <c r="Y22" s="8"/>
      <c r="Z22" s="8"/>
      <c r="AA22" s="8"/>
      <c r="AB22" s="21"/>
      <c r="AC22" s="21"/>
      <c r="AD22" s="21"/>
      <c r="AE22" s="21"/>
    </row>
    <row r="23" ht="26" spans="1:31">
      <c r="A23" s="6"/>
      <c r="B23" s="8" t="s">
        <v>125</v>
      </c>
      <c r="C23" s="8" t="s">
        <v>94</v>
      </c>
      <c r="D23" s="8">
        <v>22251086</v>
      </c>
      <c r="E23" s="8" t="s">
        <v>1433</v>
      </c>
      <c r="F23" s="8"/>
      <c r="G23" s="8"/>
      <c r="H23" s="8"/>
      <c r="I23" s="8"/>
      <c r="J23" s="8"/>
      <c r="K23" s="8"/>
      <c r="L23" s="8"/>
      <c r="M23" s="8"/>
      <c r="N23" s="8"/>
      <c r="O23" s="8"/>
      <c r="P23" s="8"/>
      <c r="Q23" s="8"/>
      <c r="R23" s="8"/>
      <c r="S23" s="8"/>
      <c r="T23" s="8"/>
      <c r="U23" s="8"/>
      <c r="V23" s="8"/>
      <c r="W23" s="8"/>
      <c r="X23" s="8"/>
      <c r="Y23" s="8"/>
      <c r="Z23" s="8"/>
      <c r="AA23" s="8"/>
      <c r="AB23" s="22"/>
      <c r="AC23" s="25"/>
      <c r="AD23" s="25"/>
      <c r="AE23" s="25"/>
    </row>
    <row r="24" ht="26" spans="1:31">
      <c r="A24" s="6"/>
      <c r="B24" s="8" t="s">
        <v>121</v>
      </c>
      <c r="C24" s="8" t="s">
        <v>94</v>
      </c>
      <c r="D24" s="8">
        <v>22251098</v>
      </c>
      <c r="E24" s="8" t="s">
        <v>631</v>
      </c>
      <c r="F24" s="8"/>
      <c r="G24" s="8"/>
      <c r="H24" s="8"/>
      <c r="I24" s="8"/>
      <c r="J24" s="8"/>
      <c r="K24" s="8"/>
      <c r="L24" s="8"/>
      <c r="M24" s="8"/>
      <c r="N24" s="8"/>
      <c r="O24" s="8"/>
      <c r="P24" s="8"/>
      <c r="Q24" s="8"/>
      <c r="R24" s="8"/>
      <c r="S24" s="8"/>
      <c r="T24" s="8"/>
      <c r="U24" s="8"/>
      <c r="V24" s="8"/>
      <c r="W24" s="8"/>
      <c r="X24" s="8"/>
      <c r="Y24" s="8"/>
      <c r="Z24" s="8"/>
      <c r="AA24" s="8"/>
      <c r="AB24" s="22"/>
      <c r="AC24" s="25"/>
      <c r="AD24" s="25"/>
      <c r="AE24" s="25"/>
    </row>
    <row r="25" ht="26" spans="1:31">
      <c r="A25" s="6"/>
      <c r="B25" s="8" t="s">
        <v>137</v>
      </c>
      <c r="C25" s="8" t="s">
        <v>94</v>
      </c>
      <c r="D25" s="8">
        <v>22251104</v>
      </c>
      <c r="E25" s="8" t="s">
        <v>631</v>
      </c>
      <c r="F25" s="8"/>
      <c r="G25" s="8"/>
      <c r="H25" s="8"/>
      <c r="I25" s="8"/>
      <c r="J25" s="8"/>
      <c r="K25" s="8"/>
      <c r="L25" s="8"/>
      <c r="M25" s="8"/>
      <c r="N25" s="8"/>
      <c r="O25" s="8"/>
      <c r="P25" s="8"/>
      <c r="Q25" s="8"/>
      <c r="R25" s="8"/>
      <c r="S25" s="8"/>
      <c r="T25" s="8"/>
      <c r="U25" s="8"/>
      <c r="V25" s="8"/>
      <c r="W25" s="8"/>
      <c r="X25" s="8"/>
      <c r="Y25" s="8"/>
      <c r="Z25" s="8"/>
      <c r="AA25" s="8"/>
      <c r="AB25" s="22"/>
      <c r="AC25" s="20"/>
      <c r="AD25" s="20"/>
      <c r="AE25" s="20"/>
    </row>
    <row r="26" ht="26" spans="1:31">
      <c r="A26" s="6"/>
      <c r="B26" s="8" t="s">
        <v>138</v>
      </c>
      <c r="C26" s="8" t="s">
        <v>94</v>
      </c>
      <c r="D26" s="8">
        <v>22251107</v>
      </c>
      <c r="E26" s="8" t="s">
        <v>631</v>
      </c>
      <c r="F26" s="8"/>
      <c r="G26" s="8"/>
      <c r="H26" s="8"/>
      <c r="I26" s="8"/>
      <c r="J26" s="8"/>
      <c r="K26" s="8"/>
      <c r="L26" s="8"/>
      <c r="M26" s="8"/>
      <c r="N26" s="8"/>
      <c r="O26" s="8"/>
      <c r="P26" s="8"/>
      <c r="Q26" s="8"/>
      <c r="R26" s="8"/>
      <c r="S26" s="8"/>
      <c r="T26" s="8"/>
      <c r="U26" s="8"/>
      <c r="V26" s="8"/>
      <c r="W26" s="8"/>
      <c r="X26" s="8"/>
      <c r="Y26" s="8"/>
      <c r="Z26" s="8"/>
      <c r="AA26" s="8"/>
      <c r="AB26" s="21"/>
      <c r="AC26" s="21"/>
      <c r="AD26" s="21"/>
      <c r="AE26" s="21"/>
    </row>
    <row r="27" s="1" customFormat="1" ht="26" spans="1:31">
      <c r="A27" s="6"/>
      <c r="B27" s="8" t="s">
        <v>139</v>
      </c>
      <c r="C27" s="8" t="s">
        <v>94</v>
      </c>
      <c r="D27" s="8">
        <v>22251123</v>
      </c>
      <c r="E27" s="8" t="s">
        <v>631</v>
      </c>
      <c r="F27" s="8"/>
      <c r="G27" s="8"/>
      <c r="H27" s="8"/>
      <c r="I27" s="8"/>
      <c r="J27" s="8"/>
      <c r="K27" s="8"/>
      <c r="L27" s="8"/>
      <c r="M27" s="8"/>
      <c r="N27" s="8"/>
      <c r="O27" s="8"/>
      <c r="P27" s="8"/>
      <c r="Q27" s="8"/>
      <c r="R27" s="8"/>
      <c r="S27" s="8"/>
      <c r="T27" s="8"/>
      <c r="U27" s="8"/>
      <c r="V27" s="8"/>
      <c r="W27" s="8"/>
      <c r="X27" s="8"/>
      <c r="Y27" s="8"/>
      <c r="Z27" s="8"/>
      <c r="AA27" s="8"/>
      <c r="AB27" s="25"/>
      <c r="AC27" s="25"/>
      <c r="AD27" s="25"/>
      <c r="AE27" s="25"/>
    </row>
    <row r="28" ht="26" spans="1:31">
      <c r="A28" s="6"/>
      <c r="B28" s="8" t="s">
        <v>95</v>
      </c>
      <c r="C28" s="8" t="s">
        <v>94</v>
      </c>
      <c r="D28" s="8">
        <v>22251129</v>
      </c>
      <c r="E28" s="8" t="s">
        <v>629</v>
      </c>
      <c r="F28" s="8"/>
      <c r="G28" s="8"/>
      <c r="H28" s="8" t="s">
        <v>1614</v>
      </c>
      <c r="I28" s="8" t="s">
        <v>1615</v>
      </c>
      <c r="J28" s="8">
        <v>45413</v>
      </c>
      <c r="K28" s="8" t="s">
        <v>1586</v>
      </c>
      <c r="L28" s="8" t="s">
        <v>1616</v>
      </c>
      <c r="M28" s="8" t="s">
        <v>1617</v>
      </c>
      <c r="N28" s="8"/>
      <c r="O28" s="8"/>
      <c r="P28" s="8"/>
      <c r="Q28" s="8"/>
      <c r="R28" s="8"/>
      <c r="S28" s="8"/>
      <c r="T28" s="8"/>
      <c r="U28" s="8"/>
      <c r="V28" s="8"/>
      <c r="W28" s="8"/>
      <c r="X28" s="8"/>
      <c r="Y28" s="8"/>
      <c r="Z28" s="8"/>
      <c r="AA28" s="8"/>
      <c r="AB28" s="25"/>
      <c r="AC28" s="20"/>
      <c r="AD28" s="20"/>
      <c r="AE28" s="20"/>
    </row>
    <row r="29" ht="26" spans="1:31">
      <c r="A29" s="6"/>
      <c r="B29" s="8" t="s">
        <v>140</v>
      </c>
      <c r="C29" s="8" t="s">
        <v>94</v>
      </c>
      <c r="D29" s="8">
        <v>22251136</v>
      </c>
      <c r="E29" s="8" t="s">
        <v>629</v>
      </c>
      <c r="F29" s="8"/>
      <c r="G29" s="8"/>
      <c r="H29" s="8"/>
      <c r="I29" s="8"/>
      <c r="J29" s="8"/>
      <c r="K29" s="8"/>
      <c r="L29" s="8"/>
      <c r="M29" s="8"/>
      <c r="N29" s="8"/>
      <c r="O29" s="8"/>
      <c r="P29" s="8"/>
      <c r="Q29" s="8"/>
      <c r="R29" s="8"/>
      <c r="S29" s="8"/>
      <c r="T29" s="8"/>
      <c r="U29" s="8"/>
      <c r="V29" s="8"/>
      <c r="W29" s="8"/>
      <c r="X29" s="8"/>
      <c r="Y29" s="8"/>
      <c r="Z29" s="8"/>
      <c r="AA29" s="8"/>
      <c r="AB29" s="25"/>
      <c r="AC29" s="25"/>
      <c r="AD29" s="25"/>
      <c r="AE29" s="25"/>
    </row>
    <row r="30" ht="26" spans="1:31">
      <c r="A30" s="6"/>
      <c r="B30" s="8" t="s">
        <v>129</v>
      </c>
      <c r="C30" s="8" t="s">
        <v>94</v>
      </c>
      <c r="D30" s="8">
        <v>22251169</v>
      </c>
      <c r="E30" s="8" t="s">
        <v>631</v>
      </c>
      <c r="F30" s="8"/>
      <c r="G30" s="8"/>
      <c r="H30" s="8"/>
      <c r="I30" s="8"/>
      <c r="J30" s="8"/>
      <c r="K30" s="8"/>
      <c r="L30" s="8"/>
      <c r="M30" s="8"/>
      <c r="N30" s="8"/>
      <c r="O30" s="8"/>
      <c r="P30" s="8"/>
      <c r="Q30" s="8"/>
      <c r="R30" s="8"/>
      <c r="S30" s="8"/>
      <c r="T30" s="8"/>
      <c r="U30" s="8"/>
      <c r="V30" s="8"/>
      <c r="W30" s="8"/>
      <c r="X30" s="8"/>
      <c r="Y30" s="8"/>
      <c r="Z30" s="8"/>
      <c r="AA30" s="8"/>
      <c r="AB30" s="21"/>
      <c r="AC30" s="21"/>
      <c r="AD30" s="21"/>
      <c r="AE30" s="21"/>
    </row>
    <row r="31" ht="26" spans="1:31">
      <c r="A31" s="6"/>
      <c r="B31" s="8" t="s">
        <v>141</v>
      </c>
      <c r="C31" s="8" t="s">
        <v>94</v>
      </c>
      <c r="D31" s="8">
        <v>22251176</v>
      </c>
      <c r="E31" s="8" t="s">
        <v>631</v>
      </c>
      <c r="F31" s="8"/>
      <c r="G31" s="8"/>
      <c r="H31" s="8"/>
      <c r="I31" s="8"/>
      <c r="J31" s="8"/>
      <c r="K31" s="8"/>
      <c r="L31" s="8"/>
      <c r="M31" s="8"/>
      <c r="N31" s="8"/>
      <c r="O31" s="8"/>
      <c r="P31" s="8"/>
      <c r="Q31" s="8"/>
      <c r="R31" s="8"/>
      <c r="S31" s="8"/>
      <c r="T31" s="8"/>
      <c r="U31" s="8"/>
      <c r="V31" s="8"/>
      <c r="W31" s="8"/>
      <c r="X31" s="8"/>
      <c r="Y31" s="8"/>
      <c r="Z31" s="8"/>
      <c r="AA31" s="8"/>
      <c r="AB31" s="21"/>
      <c r="AC31" s="21"/>
      <c r="AD31" s="21"/>
      <c r="AE31" s="21"/>
    </row>
    <row r="32" ht="26" spans="1:31">
      <c r="A32" s="6"/>
      <c r="B32" s="8" t="s">
        <v>142</v>
      </c>
      <c r="C32" s="8" t="s">
        <v>94</v>
      </c>
      <c r="D32" s="8">
        <v>22251192</v>
      </c>
      <c r="E32" s="8" t="s">
        <v>631</v>
      </c>
      <c r="F32" s="8"/>
      <c r="G32" s="8"/>
      <c r="H32" s="8"/>
      <c r="I32" s="8"/>
      <c r="J32" s="8"/>
      <c r="K32" s="8"/>
      <c r="L32" s="8"/>
      <c r="M32" s="8"/>
      <c r="N32" s="8"/>
      <c r="O32" s="8"/>
      <c r="P32" s="8"/>
      <c r="Q32" s="8"/>
      <c r="R32" s="8"/>
      <c r="S32" s="8"/>
      <c r="T32" s="8"/>
      <c r="U32" s="8"/>
      <c r="V32" s="8"/>
      <c r="W32" s="8"/>
      <c r="X32" s="8"/>
      <c r="Y32" s="8"/>
      <c r="Z32" s="8"/>
      <c r="AA32" s="8"/>
      <c r="AB32" s="25"/>
      <c r="AC32" s="25"/>
      <c r="AD32" s="25"/>
      <c r="AE32" s="25"/>
    </row>
    <row r="33" ht="65" spans="1:31">
      <c r="A33" s="6"/>
      <c r="B33" s="8" t="s">
        <v>117</v>
      </c>
      <c r="C33" s="8" t="s">
        <v>94</v>
      </c>
      <c r="D33" s="8">
        <v>22251206</v>
      </c>
      <c r="E33" s="8" t="s">
        <v>631</v>
      </c>
      <c r="F33" s="8"/>
      <c r="G33" s="8"/>
      <c r="H33" s="8" t="s">
        <v>1618</v>
      </c>
      <c r="I33" s="8" t="s">
        <v>1619</v>
      </c>
      <c r="J33" s="8" t="s">
        <v>1620</v>
      </c>
      <c r="K33" s="8" t="s">
        <v>1575</v>
      </c>
      <c r="L33" s="8" t="s">
        <v>1621</v>
      </c>
      <c r="M33" s="8" t="s">
        <v>1622</v>
      </c>
      <c r="N33" s="8"/>
      <c r="O33" s="8"/>
      <c r="P33" s="8"/>
      <c r="Q33" s="8"/>
      <c r="R33" s="8"/>
      <c r="S33" s="8"/>
      <c r="T33" s="8"/>
      <c r="U33" s="8"/>
      <c r="V33" s="8"/>
      <c r="W33" s="8"/>
      <c r="X33" s="8"/>
      <c r="Y33" s="8"/>
      <c r="Z33" s="8"/>
      <c r="AA33" s="8"/>
      <c r="AB33" s="25"/>
      <c r="AC33" s="25"/>
      <c r="AD33" s="25"/>
      <c r="AE33" s="25"/>
    </row>
    <row r="34" ht="39" spans="1:31">
      <c r="A34" s="6"/>
      <c r="B34" s="8" t="s">
        <v>128</v>
      </c>
      <c r="C34" s="8" t="s">
        <v>94</v>
      </c>
      <c r="D34" s="8">
        <v>22251209</v>
      </c>
      <c r="E34" s="8" t="s">
        <v>1433</v>
      </c>
      <c r="F34" s="8"/>
      <c r="G34" s="8"/>
      <c r="H34" s="8"/>
      <c r="I34" s="8"/>
      <c r="J34" s="8"/>
      <c r="K34" s="8"/>
      <c r="L34" s="8"/>
      <c r="M34" s="8"/>
      <c r="N34" s="8" t="s">
        <v>1623</v>
      </c>
      <c r="O34" s="8" t="s">
        <v>1603</v>
      </c>
      <c r="P34" s="8" t="s">
        <v>174</v>
      </c>
      <c r="Q34" s="8" t="s">
        <v>1624</v>
      </c>
      <c r="R34" s="8" t="s">
        <v>1625</v>
      </c>
      <c r="S34" s="8" t="s">
        <v>1626</v>
      </c>
      <c r="T34" s="8"/>
      <c r="U34" s="8"/>
      <c r="V34" s="8"/>
      <c r="W34" s="8"/>
      <c r="X34" s="8"/>
      <c r="Y34" s="8"/>
      <c r="Z34" s="8"/>
      <c r="AA34" s="8"/>
      <c r="AB34" s="25"/>
      <c r="AC34" s="25"/>
      <c r="AD34" s="25"/>
      <c r="AE34" s="25"/>
    </row>
    <row r="35" ht="26" spans="1:27">
      <c r="A35" s="6"/>
      <c r="B35" s="8" t="s">
        <v>1528</v>
      </c>
      <c r="C35" s="8" t="s">
        <v>94</v>
      </c>
      <c r="D35" s="8">
        <v>22251210</v>
      </c>
      <c r="E35" s="8" t="s">
        <v>631</v>
      </c>
      <c r="F35" s="8" t="s">
        <v>1608</v>
      </c>
      <c r="G35" s="8"/>
      <c r="H35" s="8"/>
      <c r="I35" s="8"/>
      <c r="J35" s="8"/>
      <c r="K35" s="8"/>
      <c r="L35" s="8"/>
      <c r="M35" s="8"/>
      <c r="N35" s="8"/>
      <c r="O35" s="8"/>
      <c r="P35" s="8"/>
      <c r="Q35" s="8"/>
      <c r="R35" s="8"/>
      <c r="S35" s="8"/>
      <c r="T35" s="8"/>
      <c r="U35" s="8"/>
      <c r="V35" s="8"/>
      <c r="W35" s="8"/>
      <c r="X35" s="8"/>
      <c r="Y35" s="8"/>
      <c r="Z35" s="8"/>
      <c r="AA35" s="8"/>
    </row>
    <row r="36" ht="39" spans="1:27">
      <c r="A36" s="6"/>
      <c r="B36" s="8" t="s">
        <v>124</v>
      </c>
      <c r="C36" s="8" t="s">
        <v>94</v>
      </c>
      <c r="D36" s="8">
        <v>22251217</v>
      </c>
      <c r="E36" s="8" t="s">
        <v>629</v>
      </c>
      <c r="F36" s="8"/>
      <c r="G36" s="8"/>
      <c r="H36" s="8"/>
      <c r="I36" s="8"/>
      <c r="J36" s="8"/>
      <c r="K36" s="8"/>
      <c r="L36" s="8"/>
      <c r="M36" s="8"/>
      <c r="N36" s="8" t="s">
        <v>1627</v>
      </c>
      <c r="O36" s="8" t="s">
        <v>1603</v>
      </c>
      <c r="P36" s="8" t="s">
        <v>174</v>
      </c>
      <c r="Q36" s="8" t="s">
        <v>1628</v>
      </c>
      <c r="R36" s="8" t="s">
        <v>1629</v>
      </c>
      <c r="S36" s="8" t="s">
        <v>1630</v>
      </c>
      <c r="T36" s="8"/>
      <c r="U36" s="8"/>
      <c r="V36" s="8"/>
      <c r="W36" s="8"/>
      <c r="X36" s="8"/>
      <c r="Y36" s="8"/>
      <c r="Z36" s="8"/>
      <c r="AA36" s="8"/>
    </row>
    <row r="37" ht="26" spans="1:27">
      <c r="A37" s="6"/>
      <c r="B37" s="8" t="s">
        <v>143</v>
      </c>
      <c r="C37" s="8" t="s">
        <v>94</v>
      </c>
      <c r="D37" s="8">
        <v>22251220</v>
      </c>
      <c r="E37" s="8" t="s">
        <v>631</v>
      </c>
      <c r="F37" s="8"/>
      <c r="G37" s="8"/>
      <c r="H37" s="8"/>
      <c r="I37" s="8"/>
      <c r="J37" s="8"/>
      <c r="K37" s="8"/>
      <c r="L37" s="8"/>
      <c r="M37" s="8"/>
      <c r="N37" s="8"/>
      <c r="O37" s="8"/>
      <c r="P37" s="8"/>
      <c r="Q37" s="8"/>
      <c r="R37" s="8"/>
      <c r="S37" s="8"/>
      <c r="T37" s="8"/>
      <c r="U37" s="8"/>
      <c r="V37" s="8"/>
      <c r="W37" s="8"/>
      <c r="X37" s="8"/>
      <c r="Y37" s="8"/>
      <c r="Z37" s="8"/>
      <c r="AA37" s="8"/>
    </row>
    <row r="38" ht="26" spans="1:27">
      <c r="A38" s="6"/>
      <c r="B38" s="8" t="s">
        <v>130</v>
      </c>
      <c r="C38" s="8" t="s">
        <v>94</v>
      </c>
      <c r="D38" s="8">
        <v>22251257</v>
      </c>
      <c r="E38" s="8" t="s">
        <v>629</v>
      </c>
      <c r="F38" s="8"/>
      <c r="G38" s="8"/>
      <c r="H38" s="8"/>
      <c r="I38" s="8"/>
      <c r="J38" s="8"/>
      <c r="K38" s="8"/>
      <c r="L38" s="8"/>
      <c r="M38" s="8"/>
      <c r="N38" s="8"/>
      <c r="O38" s="8"/>
      <c r="P38" s="8"/>
      <c r="Q38" s="8"/>
      <c r="R38" s="8"/>
      <c r="S38" s="8"/>
      <c r="T38" s="8"/>
      <c r="U38" s="8"/>
      <c r="V38" s="8"/>
      <c r="W38" s="8"/>
      <c r="X38" s="8"/>
      <c r="Y38" s="8"/>
      <c r="Z38" s="8"/>
      <c r="AA38" s="8"/>
    </row>
    <row r="39" ht="39" spans="1:27">
      <c r="A39" s="6"/>
      <c r="B39" s="8" t="s">
        <v>110</v>
      </c>
      <c r="C39" s="8" t="s">
        <v>94</v>
      </c>
      <c r="D39" s="8">
        <v>22251260</v>
      </c>
      <c r="E39" s="8" t="s">
        <v>629</v>
      </c>
      <c r="F39" s="8"/>
      <c r="G39" s="8"/>
      <c r="H39" s="8" t="s">
        <v>1631</v>
      </c>
      <c r="I39" s="8" t="s">
        <v>1632</v>
      </c>
      <c r="J39" s="8">
        <v>45413</v>
      </c>
      <c r="K39" s="8" t="s">
        <v>1633</v>
      </c>
      <c r="L39" s="8" t="s">
        <v>1634</v>
      </c>
      <c r="M39" s="8" t="s">
        <v>1635</v>
      </c>
      <c r="N39" s="8" t="s">
        <v>1636</v>
      </c>
      <c r="O39" s="8" t="s">
        <v>1603</v>
      </c>
      <c r="P39" s="8" t="s">
        <v>174</v>
      </c>
      <c r="Q39" s="8" t="s">
        <v>1637</v>
      </c>
      <c r="R39" s="8" t="s">
        <v>1638</v>
      </c>
      <c r="S39" s="8" t="s">
        <v>1639</v>
      </c>
      <c r="T39" s="8"/>
      <c r="U39" s="8"/>
      <c r="V39" s="8"/>
      <c r="W39" s="8"/>
      <c r="X39" s="8"/>
      <c r="Y39" s="8"/>
      <c r="Z39" s="8"/>
      <c r="AA39" s="8"/>
    </row>
    <row r="40" ht="91" spans="1:27">
      <c r="A40" s="6"/>
      <c r="B40" s="8" t="s">
        <v>127</v>
      </c>
      <c r="C40" s="8" t="s">
        <v>94</v>
      </c>
      <c r="D40" s="8">
        <v>22251263</v>
      </c>
      <c r="E40" s="8" t="s">
        <v>631</v>
      </c>
      <c r="F40" s="8"/>
      <c r="G40" s="8"/>
      <c r="H40" s="8" t="s">
        <v>1640</v>
      </c>
      <c r="I40" s="8" t="s">
        <v>1641</v>
      </c>
      <c r="J40" s="8">
        <v>45505</v>
      </c>
      <c r="K40" s="8" t="s">
        <v>1642</v>
      </c>
      <c r="L40" s="8" t="s">
        <v>1643</v>
      </c>
      <c r="M40" s="8" t="s">
        <v>1644</v>
      </c>
      <c r="N40" s="8"/>
      <c r="O40" s="8"/>
      <c r="P40" s="8"/>
      <c r="Q40" s="8"/>
      <c r="R40" s="8"/>
      <c r="S40" s="8"/>
      <c r="T40" s="8"/>
      <c r="U40" s="8"/>
      <c r="V40" s="8"/>
      <c r="W40" s="8"/>
      <c r="X40" s="8"/>
      <c r="Y40" s="8"/>
      <c r="Z40" s="8"/>
      <c r="AA40" s="8"/>
    </row>
    <row r="41" ht="26" spans="1:27">
      <c r="A41" s="6"/>
      <c r="B41" s="8" t="s">
        <v>115</v>
      </c>
      <c r="C41" s="8" t="s">
        <v>94</v>
      </c>
      <c r="D41" s="8">
        <v>22251278</v>
      </c>
      <c r="E41" s="8" t="s">
        <v>631</v>
      </c>
      <c r="F41" s="8"/>
      <c r="G41" s="8"/>
      <c r="H41" s="8"/>
      <c r="I41" s="8"/>
      <c r="J41" s="8"/>
      <c r="K41" s="8"/>
      <c r="L41" s="8"/>
      <c r="M41" s="8" t="s">
        <v>1645</v>
      </c>
      <c r="N41" s="8" t="s">
        <v>1646</v>
      </c>
      <c r="O41" s="8" t="s">
        <v>1603</v>
      </c>
      <c r="P41" s="8" t="s">
        <v>174</v>
      </c>
      <c r="Q41" s="8" t="s">
        <v>1647</v>
      </c>
      <c r="R41" s="8" t="s">
        <v>1648</v>
      </c>
      <c r="S41" s="8"/>
      <c r="T41" s="8"/>
      <c r="U41" s="8"/>
      <c r="V41" s="8"/>
      <c r="W41" s="8"/>
      <c r="X41" s="8"/>
      <c r="Y41" s="8"/>
      <c r="Z41" s="8"/>
      <c r="AA41" s="8"/>
    </row>
    <row r="42" ht="26" spans="1:27">
      <c r="A42" s="6"/>
      <c r="B42" s="8" t="s">
        <v>144</v>
      </c>
      <c r="C42" s="8" t="s">
        <v>94</v>
      </c>
      <c r="D42" s="8">
        <v>22251283</v>
      </c>
      <c r="E42" s="8" t="s">
        <v>631</v>
      </c>
      <c r="F42" s="8"/>
      <c r="G42" s="8"/>
      <c r="H42" s="8"/>
      <c r="I42" s="8"/>
      <c r="J42" s="8"/>
      <c r="K42" s="8"/>
      <c r="L42" s="8"/>
      <c r="M42" s="8"/>
      <c r="N42" s="8"/>
      <c r="O42" s="8"/>
      <c r="P42" s="8"/>
      <c r="Q42" s="8"/>
      <c r="R42" s="8"/>
      <c r="S42" s="8"/>
      <c r="T42" s="8"/>
      <c r="U42" s="8"/>
      <c r="V42" s="8"/>
      <c r="W42" s="8"/>
      <c r="X42" s="8"/>
      <c r="Y42" s="8"/>
      <c r="Z42" s="8"/>
      <c r="AA42" s="8"/>
    </row>
    <row r="43" ht="65" spans="1:27">
      <c r="A43" s="6"/>
      <c r="B43" s="8" t="s">
        <v>120</v>
      </c>
      <c r="C43" s="8" t="s">
        <v>94</v>
      </c>
      <c r="D43" s="8">
        <v>22251297</v>
      </c>
      <c r="E43" s="8" t="s">
        <v>631</v>
      </c>
      <c r="F43" s="8"/>
      <c r="G43" s="8"/>
      <c r="H43" s="8" t="s">
        <v>1649</v>
      </c>
      <c r="I43" s="8" t="s">
        <v>1619</v>
      </c>
      <c r="J43" s="8" t="s">
        <v>1620</v>
      </c>
      <c r="K43" s="8" t="s">
        <v>1575</v>
      </c>
      <c r="L43" s="8" t="s">
        <v>1650</v>
      </c>
      <c r="M43" s="8" t="s">
        <v>1622</v>
      </c>
      <c r="N43" s="8"/>
      <c r="O43" s="8"/>
      <c r="P43" s="8"/>
      <c r="Q43" s="8"/>
      <c r="R43" s="8"/>
      <c r="S43" s="8"/>
      <c r="T43" s="8"/>
      <c r="U43" s="8"/>
      <c r="V43" s="8"/>
      <c r="W43" s="8"/>
      <c r="X43" s="8"/>
      <c r="Y43" s="8"/>
      <c r="Z43" s="8"/>
      <c r="AA43" s="8"/>
    </row>
    <row r="44" ht="39" spans="1:27">
      <c r="A44" s="6"/>
      <c r="B44" s="8" t="s">
        <v>105</v>
      </c>
      <c r="C44" s="8" t="s">
        <v>94</v>
      </c>
      <c r="D44" s="8">
        <v>22251303</v>
      </c>
      <c r="E44" s="8" t="s">
        <v>629</v>
      </c>
      <c r="F44" s="8"/>
      <c r="G44" s="8"/>
      <c r="H44" s="8"/>
      <c r="I44" s="8"/>
      <c r="J44" s="8"/>
      <c r="K44" s="8"/>
      <c r="L44" s="8"/>
      <c r="M44" s="8"/>
      <c r="N44" s="8" t="s">
        <v>1651</v>
      </c>
      <c r="O44" s="8" t="s">
        <v>1603</v>
      </c>
      <c r="P44" s="8" t="s">
        <v>174</v>
      </c>
      <c r="Q44" s="8" t="s">
        <v>1652</v>
      </c>
      <c r="R44" s="8" t="s">
        <v>1653</v>
      </c>
      <c r="S44" s="8" t="s">
        <v>1654</v>
      </c>
      <c r="T44" s="8"/>
      <c r="U44" s="8"/>
      <c r="V44" s="8"/>
      <c r="W44" s="8"/>
      <c r="X44" s="8"/>
      <c r="Y44" s="8"/>
      <c r="Z44" s="8"/>
      <c r="AA44" s="8"/>
    </row>
    <row r="45" ht="26" spans="1:27">
      <c r="A45" s="6"/>
      <c r="B45" s="8" t="s">
        <v>118</v>
      </c>
      <c r="C45" s="8" t="s">
        <v>94</v>
      </c>
      <c r="D45" s="8">
        <v>22251310</v>
      </c>
      <c r="E45" s="8" t="s">
        <v>1433</v>
      </c>
      <c r="F45" s="8"/>
      <c r="G45" s="8"/>
      <c r="H45" s="8"/>
      <c r="I45" s="8"/>
      <c r="J45" s="8"/>
      <c r="K45" s="8"/>
      <c r="L45" s="8"/>
      <c r="M45" s="8"/>
      <c r="N45" s="8"/>
      <c r="O45" s="8"/>
      <c r="P45" s="8"/>
      <c r="Q45" s="8"/>
      <c r="R45" s="8"/>
      <c r="S45" s="8"/>
      <c r="T45" s="8"/>
      <c r="U45" s="8"/>
      <c r="V45" s="8"/>
      <c r="W45" s="8"/>
      <c r="X45" s="8"/>
      <c r="Y45" s="8"/>
      <c r="Z45" s="8"/>
      <c r="AA45" s="8"/>
    </row>
    <row r="46" ht="65" spans="1:27">
      <c r="A46" s="6"/>
      <c r="B46" s="8" t="s">
        <v>100</v>
      </c>
      <c r="C46" s="8" t="s">
        <v>94</v>
      </c>
      <c r="D46" s="8">
        <v>22251348</v>
      </c>
      <c r="E46" s="8" t="s">
        <v>629</v>
      </c>
      <c r="F46" s="8"/>
      <c r="G46" s="8"/>
      <c r="H46" s="8" t="s">
        <v>1655</v>
      </c>
      <c r="I46" s="8" t="s">
        <v>1656</v>
      </c>
      <c r="J46" s="8">
        <v>45467</v>
      </c>
      <c r="K46" s="8" t="s">
        <v>1657</v>
      </c>
      <c r="L46" s="8" t="s">
        <v>1658</v>
      </c>
      <c r="M46" s="8" t="s">
        <v>1659</v>
      </c>
      <c r="N46" s="8" t="s">
        <v>1660</v>
      </c>
      <c r="O46" s="8" t="s">
        <v>1603</v>
      </c>
      <c r="P46" s="8" t="s">
        <v>174</v>
      </c>
      <c r="Q46" s="8" t="s">
        <v>1661</v>
      </c>
      <c r="R46" s="8" t="s">
        <v>1662</v>
      </c>
      <c r="S46" s="8" t="s">
        <v>1663</v>
      </c>
      <c r="T46" s="8"/>
      <c r="U46" s="8"/>
      <c r="V46" s="8"/>
      <c r="W46" s="8"/>
      <c r="X46" s="8"/>
      <c r="Y46" s="8"/>
      <c r="Z46" s="8"/>
      <c r="AA46" s="8"/>
    </row>
    <row r="47" ht="39" spans="1:27">
      <c r="A47" s="6" t="s">
        <v>146</v>
      </c>
      <c r="B47" s="8" t="s">
        <v>196</v>
      </c>
      <c r="C47" s="8" t="s">
        <v>148</v>
      </c>
      <c r="D47" s="8">
        <v>22251130</v>
      </c>
      <c r="E47" s="10" t="s">
        <v>819</v>
      </c>
      <c r="F47" s="10"/>
      <c r="G47" s="10"/>
      <c r="H47" s="8"/>
      <c r="I47" s="10"/>
      <c r="J47" s="10"/>
      <c r="K47" s="10"/>
      <c r="L47" s="8"/>
      <c r="M47" s="10"/>
      <c r="N47" s="8" t="s">
        <v>1664</v>
      </c>
      <c r="O47" s="10" t="s">
        <v>1603</v>
      </c>
      <c r="P47" s="10" t="s">
        <v>174</v>
      </c>
      <c r="Q47" s="10" t="s">
        <v>1665</v>
      </c>
      <c r="R47" s="8" t="s">
        <v>1666</v>
      </c>
      <c r="S47" s="10" t="s">
        <v>1667</v>
      </c>
      <c r="T47" s="10"/>
      <c r="U47" s="10"/>
      <c r="V47" s="10"/>
      <c r="W47" s="10"/>
      <c r="X47" s="10"/>
      <c r="Y47" s="10"/>
      <c r="Z47" s="10"/>
      <c r="AA47" s="10"/>
    </row>
    <row r="48" ht="39" spans="1:27">
      <c r="A48" s="6"/>
      <c r="B48" s="8" t="s">
        <v>194</v>
      </c>
      <c r="C48" s="8" t="s">
        <v>148</v>
      </c>
      <c r="D48" s="8">
        <v>22251119</v>
      </c>
      <c r="E48" s="10" t="s">
        <v>770</v>
      </c>
      <c r="F48" s="10"/>
      <c r="G48" s="10"/>
      <c r="H48" s="8"/>
      <c r="I48" s="10"/>
      <c r="J48" s="10"/>
      <c r="K48" s="10"/>
      <c r="L48" s="8"/>
      <c r="M48" s="10"/>
      <c r="N48" s="8" t="s">
        <v>1668</v>
      </c>
      <c r="O48" s="10" t="s">
        <v>1603</v>
      </c>
      <c r="P48" s="10" t="s">
        <v>174</v>
      </c>
      <c r="Q48" s="10" t="s">
        <v>1669</v>
      </c>
      <c r="R48" s="8" t="s">
        <v>1670</v>
      </c>
      <c r="S48" s="10" t="s">
        <v>1667</v>
      </c>
      <c r="T48" s="10"/>
      <c r="U48" s="10"/>
      <c r="V48" s="10"/>
      <c r="W48" s="10"/>
      <c r="X48" s="10"/>
      <c r="Y48" s="10"/>
      <c r="Z48" s="10"/>
      <c r="AA48" s="10"/>
    </row>
    <row r="49" ht="65" spans="1:27">
      <c r="A49" s="6"/>
      <c r="B49" s="8" t="s">
        <v>147</v>
      </c>
      <c r="C49" s="8" t="s">
        <v>148</v>
      </c>
      <c r="D49" s="8">
        <v>22251003</v>
      </c>
      <c r="E49" s="10" t="s">
        <v>674</v>
      </c>
      <c r="F49" s="10"/>
      <c r="G49" s="10"/>
      <c r="H49" s="8" t="s">
        <v>1671</v>
      </c>
      <c r="I49" s="10" t="s">
        <v>1672</v>
      </c>
      <c r="J49" s="10">
        <v>2024.8</v>
      </c>
      <c r="K49" s="10" t="s">
        <v>1586</v>
      </c>
      <c r="L49" s="8" t="s">
        <v>1673</v>
      </c>
      <c r="M49" s="10" t="s">
        <v>1674</v>
      </c>
      <c r="N49" s="8"/>
      <c r="O49" s="10"/>
      <c r="P49" s="10"/>
      <c r="Q49" s="10"/>
      <c r="R49" s="8"/>
      <c r="S49" s="10"/>
      <c r="T49" s="10"/>
      <c r="U49" s="10"/>
      <c r="V49" s="10"/>
      <c r="W49" s="10"/>
      <c r="X49" s="10"/>
      <c r="Y49" s="10"/>
      <c r="Z49" s="10"/>
      <c r="AA49" s="10"/>
    </row>
    <row r="50" ht="39" spans="1:27">
      <c r="A50" s="6"/>
      <c r="B50" s="8" t="s">
        <v>147</v>
      </c>
      <c r="C50" s="8" t="s">
        <v>148</v>
      </c>
      <c r="D50" s="8">
        <v>22251003</v>
      </c>
      <c r="E50" s="10" t="s">
        <v>674</v>
      </c>
      <c r="F50" s="10"/>
      <c r="G50" s="10"/>
      <c r="H50" s="8" t="s">
        <v>1675</v>
      </c>
      <c r="I50" s="10" t="s">
        <v>1676</v>
      </c>
      <c r="J50" s="10">
        <v>2024.3</v>
      </c>
      <c r="K50" s="10" t="s">
        <v>1586</v>
      </c>
      <c r="L50" s="8" t="s">
        <v>1677</v>
      </c>
      <c r="M50" s="10" t="s">
        <v>1607</v>
      </c>
      <c r="N50" s="8"/>
      <c r="O50" s="10"/>
      <c r="P50" s="10"/>
      <c r="Q50" s="10"/>
      <c r="R50" s="8"/>
      <c r="S50" s="10"/>
      <c r="T50" s="10"/>
      <c r="U50" s="10"/>
      <c r="V50" s="10"/>
      <c r="W50" s="10"/>
      <c r="X50" s="10"/>
      <c r="Y50" s="10"/>
      <c r="Z50" s="10"/>
      <c r="AA50" s="10"/>
    </row>
    <row r="51" ht="52" spans="1:27">
      <c r="A51" s="6"/>
      <c r="B51" s="8" t="s">
        <v>147</v>
      </c>
      <c r="C51" s="8" t="s">
        <v>148</v>
      </c>
      <c r="D51" s="8">
        <v>22251003</v>
      </c>
      <c r="E51" s="10" t="s">
        <v>674</v>
      </c>
      <c r="F51" s="10"/>
      <c r="G51" s="10"/>
      <c r="H51" s="8" t="s">
        <v>1678</v>
      </c>
      <c r="I51" s="10" t="s">
        <v>1679</v>
      </c>
      <c r="J51" s="10">
        <v>2023.12</v>
      </c>
      <c r="K51" s="10" t="s">
        <v>1680</v>
      </c>
      <c r="L51" s="8" t="s">
        <v>1681</v>
      </c>
      <c r="M51" s="10" t="s">
        <v>1682</v>
      </c>
      <c r="N51" s="8"/>
      <c r="O51" s="10"/>
      <c r="P51" s="10"/>
      <c r="Q51" s="10"/>
      <c r="R51" s="8"/>
      <c r="S51" s="10"/>
      <c r="T51" s="10"/>
      <c r="U51" s="10"/>
      <c r="V51" s="10"/>
      <c r="W51" s="10"/>
      <c r="X51" s="10"/>
      <c r="Y51" s="10"/>
      <c r="Z51" s="10"/>
      <c r="AA51" s="10"/>
    </row>
    <row r="52" ht="52" spans="1:27">
      <c r="A52" s="6"/>
      <c r="B52" s="8" t="s">
        <v>147</v>
      </c>
      <c r="C52" s="8" t="s">
        <v>148</v>
      </c>
      <c r="D52" s="8">
        <v>22251003</v>
      </c>
      <c r="E52" s="10" t="s">
        <v>674</v>
      </c>
      <c r="F52" s="10"/>
      <c r="G52" s="10"/>
      <c r="H52" s="8" t="s">
        <v>1683</v>
      </c>
      <c r="I52" s="10" t="s">
        <v>1679</v>
      </c>
      <c r="J52" s="10">
        <v>2023.12</v>
      </c>
      <c r="K52" s="10" t="s">
        <v>1680</v>
      </c>
      <c r="L52" s="8" t="s">
        <v>1684</v>
      </c>
      <c r="M52" s="10" t="s">
        <v>1685</v>
      </c>
      <c r="N52" s="8"/>
      <c r="O52" s="10"/>
      <c r="P52" s="10"/>
      <c r="Q52" s="10"/>
      <c r="R52" s="8"/>
      <c r="S52" s="10"/>
      <c r="T52" s="10"/>
      <c r="U52" s="10"/>
      <c r="V52" s="10"/>
      <c r="W52" s="10"/>
      <c r="X52" s="10"/>
      <c r="Y52" s="10"/>
      <c r="Z52" s="10"/>
      <c r="AA52" s="10"/>
    </row>
    <row r="53" ht="117" spans="1:27">
      <c r="A53" s="6"/>
      <c r="B53" s="8" t="s">
        <v>147</v>
      </c>
      <c r="C53" s="8" t="s">
        <v>148</v>
      </c>
      <c r="D53" s="8">
        <v>22251003</v>
      </c>
      <c r="E53" s="10" t="s">
        <v>674</v>
      </c>
      <c r="F53" s="10"/>
      <c r="G53" s="10"/>
      <c r="H53" s="8" t="s">
        <v>1686</v>
      </c>
      <c r="I53" s="10" t="s">
        <v>1687</v>
      </c>
      <c r="J53" s="10">
        <v>2024.8</v>
      </c>
      <c r="K53" s="10" t="s">
        <v>1586</v>
      </c>
      <c r="L53" s="8" t="s">
        <v>1688</v>
      </c>
      <c r="M53" s="10" t="s">
        <v>1689</v>
      </c>
      <c r="N53" s="8"/>
      <c r="O53" s="10"/>
      <c r="P53" s="10"/>
      <c r="Q53" s="10"/>
      <c r="R53" s="8"/>
      <c r="S53" s="10"/>
      <c r="T53" s="10"/>
      <c r="U53" s="10"/>
      <c r="V53" s="10"/>
      <c r="W53" s="10"/>
      <c r="X53" s="10"/>
      <c r="Y53" s="10"/>
      <c r="Z53" s="10"/>
      <c r="AA53" s="10"/>
    </row>
    <row r="54" ht="39" spans="1:27">
      <c r="A54" s="6"/>
      <c r="B54" s="8" t="s">
        <v>147</v>
      </c>
      <c r="C54" s="8" t="s">
        <v>148</v>
      </c>
      <c r="D54" s="8">
        <v>22251003</v>
      </c>
      <c r="E54" s="10" t="s">
        <v>674</v>
      </c>
      <c r="F54" s="10"/>
      <c r="G54" s="10"/>
      <c r="H54" s="8"/>
      <c r="I54" s="10"/>
      <c r="J54" s="10"/>
      <c r="K54" s="10"/>
      <c r="L54" s="8"/>
      <c r="M54" s="10"/>
      <c r="N54" s="8" t="s">
        <v>1690</v>
      </c>
      <c r="O54" s="10" t="s">
        <v>1603</v>
      </c>
      <c r="P54" s="10" t="s">
        <v>174</v>
      </c>
      <c r="Q54" s="10" t="s">
        <v>1691</v>
      </c>
      <c r="R54" s="8" t="s">
        <v>1692</v>
      </c>
      <c r="S54" s="10" t="s">
        <v>1693</v>
      </c>
      <c r="T54" s="10"/>
      <c r="U54" s="10"/>
      <c r="V54" s="10"/>
      <c r="W54" s="10"/>
      <c r="X54" s="10"/>
      <c r="Y54" s="10"/>
      <c r="Z54" s="10"/>
      <c r="AA54" s="10"/>
    </row>
    <row r="55" ht="117" spans="1:27">
      <c r="A55" s="6"/>
      <c r="B55" s="8" t="s">
        <v>153</v>
      </c>
      <c r="C55" s="8" t="s">
        <v>148</v>
      </c>
      <c r="D55" s="8">
        <v>22251122</v>
      </c>
      <c r="E55" s="10" t="s">
        <v>674</v>
      </c>
      <c r="F55" s="10"/>
      <c r="G55" s="10"/>
      <c r="H55" s="8" t="s">
        <v>1686</v>
      </c>
      <c r="I55" s="10" t="s">
        <v>1687</v>
      </c>
      <c r="J55" s="10">
        <v>2024.8</v>
      </c>
      <c r="K55" s="10" t="s">
        <v>1586</v>
      </c>
      <c r="L55" s="8" t="s">
        <v>1688</v>
      </c>
      <c r="M55" s="10" t="s">
        <v>1694</v>
      </c>
      <c r="N55" s="8"/>
      <c r="O55" s="10"/>
      <c r="P55" s="10"/>
      <c r="Q55" s="10"/>
      <c r="R55" s="8"/>
      <c r="S55" s="10"/>
      <c r="T55" s="10"/>
      <c r="U55" s="10"/>
      <c r="V55" s="10"/>
      <c r="W55" s="10"/>
      <c r="X55" s="10"/>
      <c r="Y55" s="10"/>
      <c r="Z55" s="10"/>
      <c r="AA55" s="10"/>
    </row>
    <row r="56" ht="52" spans="1:27">
      <c r="A56" s="6"/>
      <c r="B56" s="8" t="s">
        <v>153</v>
      </c>
      <c r="C56" s="8" t="s">
        <v>148</v>
      </c>
      <c r="D56" s="8">
        <v>22251122</v>
      </c>
      <c r="E56" s="10" t="s">
        <v>674</v>
      </c>
      <c r="F56" s="10"/>
      <c r="G56" s="10"/>
      <c r="H56" s="8" t="s">
        <v>1695</v>
      </c>
      <c r="I56" s="10" t="s">
        <v>1679</v>
      </c>
      <c r="J56" s="10">
        <v>2023.12</v>
      </c>
      <c r="K56" s="10" t="s">
        <v>1696</v>
      </c>
      <c r="L56" s="8" t="s">
        <v>1684</v>
      </c>
      <c r="M56" s="10" t="s">
        <v>1697</v>
      </c>
      <c r="N56" s="8"/>
      <c r="O56" s="10"/>
      <c r="P56" s="10"/>
      <c r="Q56" s="10"/>
      <c r="R56" s="8"/>
      <c r="S56" s="10"/>
      <c r="T56" s="10"/>
      <c r="U56" s="10"/>
      <c r="V56" s="10"/>
      <c r="W56" s="10"/>
      <c r="X56" s="10"/>
      <c r="Y56" s="10"/>
      <c r="Z56" s="10"/>
      <c r="AA56" s="10"/>
    </row>
    <row r="57" ht="52" spans="1:27">
      <c r="A57" s="6"/>
      <c r="B57" s="8" t="s">
        <v>153</v>
      </c>
      <c r="C57" s="8" t="s">
        <v>148</v>
      </c>
      <c r="D57" s="8">
        <v>22251122</v>
      </c>
      <c r="E57" s="10" t="s">
        <v>674</v>
      </c>
      <c r="F57" s="10"/>
      <c r="G57" s="10"/>
      <c r="H57" s="8" t="s">
        <v>1698</v>
      </c>
      <c r="I57" s="10" t="s">
        <v>1679</v>
      </c>
      <c r="J57" s="10">
        <v>2023.12</v>
      </c>
      <c r="K57" s="10" t="s">
        <v>1696</v>
      </c>
      <c r="L57" s="8" t="s">
        <v>1699</v>
      </c>
      <c r="M57" s="10" t="s">
        <v>1697</v>
      </c>
      <c r="N57" s="8"/>
      <c r="O57" s="10"/>
      <c r="P57" s="10"/>
      <c r="Q57" s="10"/>
      <c r="R57" s="8"/>
      <c r="S57" s="10"/>
      <c r="T57" s="10"/>
      <c r="U57" s="10"/>
      <c r="V57" s="10"/>
      <c r="W57" s="10"/>
      <c r="X57" s="10"/>
      <c r="Y57" s="10"/>
      <c r="Z57" s="10"/>
      <c r="AA57" s="10"/>
    </row>
    <row r="58" spans="1:27">
      <c r="A58" s="6"/>
      <c r="B58" s="8"/>
      <c r="C58" s="8"/>
      <c r="D58" s="8"/>
      <c r="E58" s="10"/>
      <c r="F58" s="10"/>
      <c r="G58" s="10"/>
      <c r="H58" s="8"/>
      <c r="I58" s="10"/>
      <c r="J58" s="10"/>
      <c r="K58" s="10"/>
      <c r="L58" s="8"/>
      <c r="M58" s="10"/>
      <c r="N58" s="8"/>
      <c r="O58" s="10"/>
      <c r="P58" s="10"/>
      <c r="Q58" s="10"/>
      <c r="R58" s="8"/>
      <c r="S58" s="10"/>
      <c r="T58" s="10"/>
      <c r="U58" s="10"/>
      <c r="V58" s="10"/>
      <c r="W58" s="10"/>
      <c r="X58" s="10"/>
      <c r="Y58" s="10"/>
      <c r="Z58" s="10"/>
      <c r="AA58" s="10"/>
    </row>
    <row r="59" ht="91" spans="1:27">
      <c r="A59" s="6"/>
      <c r="B59" s="8" t="s">
        <v>153</v>
      </c>
      <c r="C59" s="8" t="s">
        <v>148</v>
      </c>
      <c r="D59" s="8">
        <v>22251122</v>
      </c>
      <c r="E59" s="10" t="s">
        <v>674</v>
      </c>
      <c r="F59" s="10"/>
      <c r="G59" s="10"/>
      <c r="H59" s="8" t="s">
        <v>1700</v>
      </c>
      <c r="I59" s="10" t="s">
        <v>1701</v>
      </c>
      <c r="J59" s="10">
        <v>2024.8</v>
      </c>
      <c r="K59" s="10" t="s">
        <v>1586</v>
      </c>
      <c r="L59" s="8" t="s">
        <v>1702</v>
      </c>
      <c r="M59" s="10" t="s">
        <v>1703</v>
      </c>
      <c r="N59" s="8"/>
      <c r="O59" s="10"/>
      <c r="P59" s="10"/>
      <c r="Q59" s="10"/>
      <c r="R59" s="8"/>
      <c r="S59" s="10"/>
      <c r="T59" s="10"/>
      <c r="U59" s="10"/>
      <c r="V59" s="10"/>
      <c r="W59" s="10"/>
      <c r="X59" s="10"/>
      <c r="Y59" s="10"/>
      <c r="Z59" s="10"/>
      <c r="AA59" s="10"/>
    </row>
    <row r="60" ht="26" spans="1:27">
      <c r="A60" s="6"/>
      <c r="B60" s="8" t="s">
        <v>153</v>
      </c>
      <c r="C60" s="8" t="s">
        <v>148</v>
      </c>
      <c r="D60" s="8">
        <v>22251122</v>
      </c>
      <c r="E60" s="10" t="s">
        <v>674</v>
      </c>
      <c r="F60" s="10"/>
      <c r="G60" s="10"/>
      <c r="H60" s="8" t="s">
        <v>1704</v>
      </c>
      <c r="I60" s="10" t="s">
        <v>1705</v>
      </c>
      <c r="J60" s="10">
        <v>2023.12</v>
      </c>
      <c r="K60" s="10" t="s">
        <v>1706</v>
      </c>
      <c r="L60" s="8" t="s">
        <v>1707</v>
      </c>
      <c r="M60" s="10" t="s">
        <v>1708</v>
      </c>
      <c r="N60" s="8"/>
      <c r="O60" s="10"/>
      <c r="P60" s="10"/>
      <c r="Q60" s="10"/>
      <c r="R60" s="8"/>
      <c r="S60" s="10"/>
      <c r="T60" s="10"/>
      <c r="U60" s="10"/>
      <c r="V60" s="10"/>
      <c r="W60" s="10"/>
      <c r="X60" s="10"/>
      <c r="Y60" s="10"/>
      <c r="Z60" s="10"/>
      <c r="AA60" s="10"/>
    </row>
    <row r="61" ht="26" spans="1:27">
      <c r="A61" s="6"/>
      <c r="B61" s="8" t="s">
        <v>153</v>
      </c>
      <c r="C61" s="8" t="s">
        <v>148</v>
      </c>
      <c r="D61" s="8">
        <v>22251122</v>
      </c>
      <c r="E61" s="10" t="s">
        <v>674</v>
      </c>
      <c r="F61" s="10"/>
      <c r="G61" s="10"/>
      <c r="H61" s="8"/>
      <c r="I61" s="10"/>
      <c r="J61" s="10"/>
      <c r="K61" s="10"/>
      <c r="L61" s="8"/>
      <c r="M61" s="10"/>
      <c r="N61" s="8" t="s">
        <v>1709</v>
      </c>
      <c r="O61" s="10" t="s">
        <v>1603</v>
      </c>
      <c r="P61" s="10" t="s">
        <v>174</v>
      </c>
      <c r="Q61" s="10" t="s">
        <v>1710</v>
      </c>
      <c r="R61" s="8" t="s">
        <v>1711</v>
      </c>
      <c r="S61" s="10" t="s">
        <v>1712</v>
      </c>
      <c r="T61" s="10"/>
      <c r="U61" s="10"/>
      <c r="V61" s="10"/>
      <c r="W61" s="10"/>
      <c r="X61" s="10"/>
      <c r="Y61" s="10"/>
      <c r="Z61" s="10"/>
      <c r="AA61" s="10"/>
    </row>
    <row r="62" ht="65" spans="1:27">
      <c r="A62" s="6"/>
      <c r="B62" s="8" t="s">
        <v>156</v>
      </c>
      <c r="C62" s="8" t="s">
        <v>148</v>
      </c>
      <c r="D62" s="8">
        <v>22251074</v>
      </c>
      <c r="E62" s="10" t="s">
        <v>674</v>
      </c>
      <c r="F62" s="10"/>
      <c r="G62" s="10"/>
      <c r="H62" s="8" t="s">
        <v>1713</v>
      </c>
      <c r="I62" s="10" t="s">
        <v>1714</v>
      </c>
      <c r="J62" s="10">
        <v>2024.8</v>
      </c>
      <c r="K62" s="10" t="s">
        <v>1586</v>
      </c>
      <c r="L62" s="8" t="s">
        <v>1715</v>
      </c>
      <c r="M62" s="10" t="s">
        <v>1583</v>
      </c>
      <c r="N62" s="8"/>
      <c r="O62" s="10"/>
      <c r="P62" s="10"/>
      <c r="Q62" s="10"/>
      <c r="R62" s="8"/>
      <c r="S62" s="10"/>
      <c r="T62" s="10"/>
      <c r="U62" s="10"/>
      <c r="V62" s="10"/>
      <c r="W62" s="10"/>
      <c r="X62" s="10"/>
      <c r="Y62" s="10"/>
      <c r="Z62" s="10"/>
      <c r="AA62" s="10"/>
    </row>
    <row r="63" ht="39" spans="1:27">
      <c r="A63" s="6"/>
      <c r="B63" s="8" t="s">
        <v>156</v>
      </c>
      <c r="C63" s="8" t="s">
        <v>148</v>
      </c>
      <c r="D63" s="8">
        <v>22251074</v>
      </c>
      <c r="E63" s="10" t="s">
        <v>674</v>
      </c>
      <c r="F63" s="10"/>
      <c r="G63" s="10"/>
      <c r="H63" s="8"/>
      <c r="I63" s="10"/>
      <c r="J63" s="10"/>
      <c r="K63" s="10"/>
      <c r="L63" s="8"/>
      <c r="M63" s="10"/>
      <c r="N63" s="8" t="s">
        <v>1716</v>
      </c>
      <c r="O63" s="10" t="s">
        <v>1603</v>
      </c>
      <c r="P63" s="10" t="s">
        <v>174</v>
      </c>
      <c r="Q63" s="10" t="s">
        <v>1717</v>
      </c>
      <c r="R63" s="8" t="s">
        <v>1718</v>
      </c>
      <c r="S63" s="10" t="s">
        <v>1719</v>
      </c>
      <c r="T63" s="10"/>
      <c r="U63" s="10"/>
      <c r="V63" s="10"/>
      <c r="W63" s="10"/>
      <c r="X63" s="10"/>
      <c r="Y63" s="10"/>
      <c r="Z63" s="10"/>
      <c r="AA63" s="10"/>
    </row>
    <row r="64" ht="39" spans="1:27">
      <c r="A64" s="6"/>
      <c r="B64" s="8" t="s">
        <v>182</v>
      </c>
      <c r="C64" s="8" t="s">
        <v>148</v>
      </c>
      <c r="D64" s="8">
        <v>22251131</v>
      </c>
      <c r="E64" s="10" t="s">
        <v>674</v>
      </c>
      <c r="F64" s="10"/>
      <c r="G64" s="10"/>
      <c r="H64" s="8"/>
      <c r="I64" s="10"/>
      <c r="J64" s="10"/>
      <c r="K64" s="10"/>
      <c r="L64" s="8"/>
      <c r="M64" s="10"/>
      <c r="N64" s="8" t="s">
        <v>1720</v>
      </c>
      <c r="O64" s="10" t="s">
        <v>1603</v>
      </c>
      <c r="P64" s="10" t="s">
        <v>174</v>
      </c>
      <c r="Q64" s="10" t="s">
        <v>1721</v>
      </c>
      <c r="R64" s="8" t="s">
        <v>1722</v>
      </c>
      <c r="S64" s="10" t="s">
        <v>1712</v>
      </c>
      <c r="T64" s="10"/>
      <c r="U64" s="10"/>
      <c r="V64" s="10"/>
      <c r="W64" s="10"/>
      <c r="X64" s="10"/>
      <c r="Y64" s="10"/>
      <c r="Z64" s="10"/>
      <c r="AA64" s="10"/>
    </row>
    <row r="65" ht="39" spans="1:27">
      <c r="A65" s="6"/>
      <c r="B65" s="8" t="s">
        <v>176</v>
      </c>
      <c r="C65" s="8" t="s">
        <v>148</v>
      </c>
      <c r="D65" s="8">
        <v>22251267</v>
      </c>
      <c r="E65" s="10" t="s">
        <v>770</v>
      </c>
      <c r="F65" s="10"/>
      <c r="G65" s="10"/>
      <c r="H65" s="8"/>
      <c r="I65" s="10"/>
      <c r="J65" s="10"/>
      <c r="K65" s="10"/>
      <c r="L65" s="8"/>
      <c r="M65" s="10"/>
      <c r="N65" s="8" t="s">
        <v>1723</v>
      </c>
      <c r="O65" s="10" t="s">
        <v>1603</v>
      </c>
      <c r="P65" s="10" t="s">
        <v>174</v>
      </c>
      <c r="Q65" s="10" t="s">
        <v>1724</v>
      </c>
      <c r="R65" s="8" t="s">
        <v>1725</v>
      </c>
      <c r="S65" s="10" t="s">
        <v>1712</v>
      </c>
      <c r="T65" s="10"/>
      <c r="U65" s="10"/>
      <c r="V65" s="10"/>
      <c r="W65" s="10"/>
      <c r="X65" s="10"/>
      <c r="Y65" s="10"/>
      <c r="Z65" s="10"/>
      <c r="AA65" s="10"/>
    </row>
    <row r="66" ht="39" spans="1:27">
      <c r="A66" s="6"/>
      <c r="B66" s="8" t="s">
        <v>185</v>
      </c>
      <c r="C66" s="8" t="s">
        <v>148</v>
      </c>
      <c r="D66" s="8">
        <v>22251173</v>
      </c>
      <c r="E66" s="10" t="s">
        <v>674</v>
      </c>
      <c r="F66" s="10"/>
      <c r="G66" s="10"/>
      <c r="H66" s="8"/>
      <c r="I66" s="10"/>
      <c r="J66" s="10"/>
      <c r="K66" s="10"/>
      <c r="L66" s="8"/>
      <c r="M66" s="10"/>
      <c r="N66" s="8" t="s">
        <v>1726</v>
      </c>
      <c r="O66" s="10" t="s">
        <v>1603</v>
      </c>
      <c r="P66" s="10" t="s">
        <v>174</v>
      </c>
      <c r="Q66" s="10" t="s">
        <v>1724</v>
      </c>
      <c r="R66" s="8" t="s">
        <v>1727</v>
      </c>
      <c r="S66" s="10" t="s">
        <v>1712</v>
      </c>
      <c r="T66" s="10"/>
      <c r="U66" s="10"/>
      <c r="V66" s="10"/>
      <c r="W66" s="10"/>
      <c r="X66" s="10"/>
      <c r="Y66" s="10"/>
      <c r="Z66" s="10"/>
      <c r="AA66" s="10"/>
    </row>
    <row r="67" ht="39" spans="1:27">
      <c r="A67" s="6"/>
      <c r="B67" s="8" t="s">
        <v>193</v>
      </c>
      <c r="C67" s="8" t="s">
        <v>148</v>
      </c>
      <c r="D67" s="8">
        <v>22251171</v>
      </c>
      <c r="E67" s="10" t="s">
        <v>674</v>
      </c>
      <c r="F67" s="10"/>
      <c r="G67" s="10"/>
      <c r="H67" s="8"/>
      <c r="I67" s="10"/>
      <c r="J67" s="10"/>
      <c r="K67" s="10"/>
      <c r="L67" s="8"/>
      <c r="M67" s="10"/>
      <c r="N67" s="8" t="s">
        <v>1728</v>
      </c>
      <c r="O67" s="10" t="s">
        <v>1603</v>
      </c>
      <c r="P67" s="10" t="s">
        <v>174</v>
      </c>
      <c r="Q67" s="10" t="s">
        <v>1729</v>
      </c>
      <c r="R67" s="8" t="s">
        <v>1730</v>
      </c>
      <c r="S67" s="10" t="s">
        <v>1693</v>
      </c>
      <c r="T67" s="10"/>
      <c r="U67" s="10"/>
      <c r="V67" s="10"/>
      <c r="W67" s="10"/>
      <c r="X67" s="10"/>
      <c r="Y67" s="10"/>
      <c r="Z67" s="10"/>
      <c r="AA67" s="10"/>
    </row>
    <row r="68" ht="52" spans="1:27">
      <c r="A68" s="6"/>
      <c r="B68" s="8" t="s">
        <v>170</v>
      </c>
      <c r="C68" s="8" t="s">
        <v>148</v>
      </c>
      <c r="D68" s="8">
        <v>22251264</v>
      </c>
      <c r="E68" s="10" t="s">
        <v>770</v>
      </c>
      <c r="F68" s="10"/>
      <c r="G68" s="10"/>
      <c r="H68" s="8" t="s">
        <v>1731</v>
      </c>
      <c r="I68" s="10" t="s">
        <v>1732</v>
      </c>
      <c r="J68" s="10">
        <v>2024.03</v>
      </c>
      <c r="K68" s="10" t="s">
        <v>1590</v>
      </c>
      <c r="L68" s="8" t="s">
        <v>1733</v>
      </c>
      <c r="M68" s="10" t="s">
        <v>1682</v>
      </c>
      <c r="N68" s="8"/>
      <c r="O68" s="10"/>
      <c r="P68" s="10"/>
      <c r="Q68" s="10"/>
      <c r="R68" s="8"/>
      <c r="S68" s="10"/>
      <c r="T68" s="10"/>
      <c r="U68" s="10"/>
      <c r="V68" s="10"/>
      <c r="W68" s="10"/>
      <c r="X68" s="10"/>
      <c r="Y68" s="10"/>
      <c r="Z68" s="10"/>
      <c r="AA68" s="10"/>
    </row>
    <row r="69" ht="39" spans="1:27">
      <c r="A69" s="6"/>
      <c r="B69" s="8" t="s">
        <v>170</v>
      </c>
      <c r="C69" s="8" t="s">
        <v>148</v>
      </c>
      <c r="D69" s="8">
        <v>22251264</v>
      </c>
      <c r="E69" s="10" t="s">
        <v>770</v>
      </c>
      <c r="F69" s="10"/>
      <c r="G69" s="10"/>
      <c r="H69" s="8" t="s">
        <v>1734</v>
      </c>
      <c r="I69" s="10" t="s">
        <v>1735</v>
      </c>
      <c r="J69" s="10">
        <v>2024.03</v>
      </c>
      <c r="K69" s="10" t="s">
        <v>1736</v>
      </c>
      <c r="L69" s="8" t="s">
        <v>1737</v>
      </c>
      <c r="M69" s="10" t="s">
        <v>1607</v>
      </c>
      <c r="N69" s="8"/>
      <c r="O69" s="10"/>
      <c r="P69" s="10"/>
      <c r="Q69" s="10"/>
      <c r="R69" s="8"/>
      <c r="S69" s="10"/>
      <c r="T69" s="10"/>
      <c r="U69" s="10"/>
      <c r="V69" s="10"/>
      <c r="W69" s="10"/>
      <c r="X69" s="10"/>
      <c r="Y69" s="10"/>
      <c r="Z69" s="10"/>
      <c r="AA69" s="10"/>
    </row>
    <row r="70" ht="65" spans="1:27">
      <c r="A70" s="6"/>
      <c r="B70" s="8" t="s">
        <v>170</v>
      </c>
      <c r="C70" s="8" t="s">
        <v>148</v>
      </c>
      <c r="D70" s="8">
        <v>22251264</v>
      </c>
      <c r="E70" s="10" t="s">
        <v>770</v>
      </c>
      <c r="F70" s="10"/>
      <c r="G70" s="10"/>
      <c r="H70" s="8" t="s">
        <v>1738</v>
      </c>
      <c r="I70" s="10" t="s">
        <v>1739</v>
      </c>
      <c r="J70" s="10">
        <v>2024.08</v>
      </c>
      <c r="K70" s="10" t="s">
        <v>1740</v>
      </c>
      <c r="L70" s="8" t="s">
        <v>1741</v>
      </c>
      <c r="M70" s="10" t="s">
        <v>1742</v>
      </c>
      <c r="N70" s="8"/>
      <c r="O70" s="10"/>
      <c r="P70" s="10"/>
      <c r="Q70" s="10"/>
      <c r="R70" s="8"/>
      <c r="S70" s="10"/>
      <c r="T70" s="10"/>
      <c r="U70" s="10"/>
      <c r="V70" s="10"/>
      <c r="W70" s="10"/>
      <c r="X70" s="10"/>
      <c r="Y70" s="10"/>
      <c r="Z70" s="10"/>
      <c r="AA70" s="10"/>
    </row>
    <row r="71" ht="39" spans="1:27">
      <c r="A71" s="6"/>
      <c r="B71" s="8" t="s">
        <v>170</v>
      </c>
      <c r="C71" s="8" t="s">
        <v>148</v>
      </c>
      <c r="D71" s="8">
        <v>22251264</v>
      </c>
      <c r="E71" s="10" t="s">
        <v>770</v>
      </c>
      <c r="F71" s="10"/>
      <c r="G71" s="10"/>
      <c r="H71" s="8"/>
      <c r="I71" s="10"/>
      <c r="J71" s="10"/>
      <c r="K71" s="10"/>
      <c r="L71" s="8"/>
      <c r="M71" s="10"/>
      <c r="N71" s="8" t="s">
        <v>1743</v>
      </c>
      <c r="O71" s="10" t="s">
        <v>1603</v>
      </c>
      <c r="P71" s="10" t="s">
        <v>174</v>
      </c>
      <c r="Q71" s="10" t="s">
        <v>1744</v>
      </c>
      <c r="R71" s="8" t="s">
        <v>1745</v>
      </c>
      <c r="S71" s="10" t="s">
        <v>1693</v>
      </c>
      <c r="T71" s="10"/>
      <c r="U71" s="10"/>
      <c r="V71" s="10"/>
      <c r="W71" s="10"/>
      <c r="X71" s="10"/>
      <c r="Y71" s="10"/>
      <c r="Z71" s="10"/>
      <c r="AA71" s="10"/>
    </row>
    <row r="72" ht="39" spans="1:27">
      <c r="A72" s="6"/>
      <c r="B72" s="8" t="s">
        <v>170</v>
      </c>
      <c r="C72" s="8" t="s">
        <v>148</v>
      </c>
      <c r="D72" s="8">
        <v>22251264</v>
      </c>
      <c r="E72" s="10" t="s">
        <v>770</v>
      </c>
      <c r="F72" s="10"/>
      <c r="G72" s="10"/>
      <c r="H72" s="8"/>
      <c r="I72" s="10"/>
      <c r="J72" s="10"/>
      <c r="K72" s="10"/>
      <c r="L72" s="8"/>
      <c r="M72" s="10"/>
      <c r="N72" s="8" t="s">
        <v>1746</v>
      </c>
      <c r="O72" s="10" t="s">
        <v>1603</v>
      </c>
      <c r="P72" s="10" t="s">
        <v>174</v>
      </c>
      <c r="Q72" s="10" t="s">
        <v>1747</v>
      </c>
      <c r="R72" s="8" t="s">
        <v>1748</v>
      </c>
      <c r="S72" s="10" t="s">
        <v>1719</v>
      </c>
      <c r="T72" s="10"/>
      <c r="U72" s="10"/>
      <c r="V72" s="10"/>
      <c r="W72" s="10"/>
      <c r="X72" s="10"/>
      <c r="Y72" s="10"/>
      <c r="Z72" s="10"/>
      <c r="AA72" s="10"/>
    </row>
    <row r="73" ht="26" spans="1:27">
      <c r="A73" s="6"/>
      <c r="B73" s="8" t="s">
        <v>177</v>
      </c>
      <c r="C73" s="8" t="s">
        <v>148</v>
      </c>
      <c r="D73" s="8">
        <v>22251253</v>
      </c>
      <c r="E73" s="10" t="s">
        <v>770</v>
      </c>
      <c r="F73" s="10"/>
      <c r="G73" s="10"/>
      <c r="H73" s="8"/>
      <c r="I73" s="10"/>
      <c r="J73" s="10"/>
      <c r="K73" s="10"/>
      <c r="L73" s="8"/>
      <c r="M73" s="10"/>
      <c r="N73" s="8" t="s">
        <v>1749</v>
      </c>
      <c r="O73" s="10" t="s">
        <v>1603</v>
      </c>
      <c r="P73" s="10" t="s">
        <v>174</v>
      </c>
      <c r="Q73" s="10" t="s">
        <v>1750</v>
      </c>
      <c r="R73" s="8" t="s">
        <v>1751</v>
      </c>
      <c r="S73" s="10" t="s">
        <v>1719</v>
      </c>
      <c r="T73" s="10"/>
      <c r="U73" s="10"/>
      <c r="V73" s="10"/>
      <c r="W73" s="10"/>
      <c r="X73" s="10"/>
      <c r="Y73" s="10"/>
      <c r="Z73" s="10"/>
      <c r="AA73" s="10"/>
    </row>
    <row r="74" ht="39" spans="1:27">
      <c r="A74" s="6"/>
      <c r="B74" s="8" t="s">
        <v>177</v>
      </c>
      <c r="C74" s="8" t="s">
        <v>148</v>
      </c>
      <c r="D74" s="8">
        <v>22251253</v>
      </c>
      <c r="E74" s="10" t="s">
        <v>770</v>
      </c>
      <c r="F74" s="10"/>
      <c r="G74" s="10"/>
      <c r="H74" s="8" t="s">
        <v>1752</v>
      </c>
      <c r="I74" s="10" t="s">
        <v>1705</v>
      </c>
      <c r="J74" s="10">
        <v>2024.07</v>
      </c>
      <c r="K74" s="10" t="s">
        <v>1706</v>
      </c>
      <c r="L74" s="8"/>
      <c r="M74" s="10" t="s">
        <v>1742</v>
      </c>
      <c r="N74" s="8"/>
      <c r="O74" s="10"/>
      <c r="P74" s="10"/>
      <c r="Q74" s="10"/>
      <c r="R74" s="8"/>
      <c r="S74" s="10"/>
      <c r="T74" s="10"/>
      <c r="U74" s="10"/>
      <c r="V74" s="10"/>
      <c r="W74" s="10"/>
      <c r="X74" s="10"/>
      <c r="Y74" s="10"/>
      <c r="Z74" s="10"/>
      <c r="AA74" s="10"/>
    </row>
    <row r="75" ht="39" spans="1:27">
      <c r="A75" s="6"/>
      <c r="B75" s="8" t="s">
        <v>166</v>
      </c>
      <c r="C75" s="8" t="s">
        <v>148</v>
      </c>
      <c r="D75" s="8">
        <v>22251140</v>
      </c>
      <c r="E75" s="10" t="s">
        <v>674</v>
      </c>
      <c r="F75" s="10"/>
      <c r="G75" s="10"/>
      <c r="H75" s="8" t="s">
        <v>1753</v>
      </c>
      <c r="I75" s="10" t="s">
        <v>1754</v>
      </c>
      <c r="J75" s="10">
        <v>2024.05</v>
      </c>
      <c r="K75" s="10" t="s">
        <v>1586</v>
      </c>
      <c r="L75" s="8"/>
      <c r="M75" s="10" t="s">
        <v>1755</v>
      </c>
      <c r="N75" s="8"/>
      <c r="O75" s="10"/>
      <c r="P75" s="10"/>
      <c r="Q75" s="10"/>
      <c r="R75" s="8"/>
      <c r="S75" s="10"/>
      <c r="T75" s="10"/>
      <c r="U75" s="10"/>
      <c r="V75" s="10"/>
      <c r="W75" s="10"/>
      <c r="X75" s="10"/>
      <c r="Y75" s="10"/>
      <c r="Z75" s="10"/>
      <c r="AA75" s="10"/>
    </row>
    <row r="76" ht="52" spans="1:27">
      <c r="A76" s="6"/>
      <c r="B76" s="8" t="s">
        <v>166</v>
      </c>
      <c r="C76" s="8" t="s">
        <v>148</v>
      </c>
      <c r="D76" s="8">
        <v>22251140</v>
      </c>
      <c r="E76" s="10" t="s">
        <v>674</v>
      </c>
      <c r="F76" s="10"/>
      <c r="G76" s="10"/>
      <c r="H76" s="8" t="s">
        <v>1756</v>
      </c>
      <c r="I76" s="10" t="s">
        <v>1599</v>
      </c>
      <c r="J76" s="10">
        <v>2024.03</v>
      </c>
      <c r="K76" s="10" t="s">
        <v>1590</v>
      </c>
      <c r="L76" s="8"/>
      <c r="M76" s="10"/>
      <c r="N76" s="8"/>
      <c r="O76" s="10"/>
      <c r="P76" s="10"/>
      <c r="Q76" s="10"/>
      <c r="R76" s="8"/>
      <c r="S76" s="10"/>
      <c r="T76" s="10"/>
      <c r="U76" s="10"/>
      <c r="V76" s="10"/>
      <c r="W76" s="10"/>
      <c r="X76" s="10"/>
      <c r="Y76" s="10"/>
      <c r="Z76" s="10"/>
      <c r="AA76" s="10"/>
    </row>
    <row r="77" ht="39" spans="1:27">
      <c r="A77" s="6"/>
      <c r="B77" s="8" t="s">
        <v>166</v>
      </c>
      <c r="C77" s="8" t="s">
        <v>148</v>
      </c>
      <c r="D77" s="8">
        <v>22251140</v>
      </c>
      <c r="E77" s="10" t="s">
        <v>674</v>
      </c>
      <c r="F77" s="10"/>
      <c r="G77" s="10"/>
      <c r="H77" s="8" t="s">
        <v>1752</v>
      </c>
      <c r="I77" s="10" t="s">
        <v>1705</v>
      </c>
      <c r="J77" s="10">
        <v>2024.07</v>
      </c>
      <c r="K77" s="10" t="s">
        <v>1706</v>
      </c>
      <c r="L77" s="8"/>
      <c r="M77" s="10" t="s">
        <v>1757</v>
      </c>
      <c r="N77" s="8"/>
      <c r="O77" s="10"/>
      <c r="P77" s="10"/>
      <c r="Q77" s="10"/>
      <c r="R77" s="8"/>
      <c r="S77" s="10"/>
      <c r="T77" s="10"/>
      <c r="U77" s="10"/>
      <c r="V77" s="10"/>
      <c r="W77" s="10"/>
      <c r="X77" s="10"/>
      <c r="Y77" s="10"/>
      <c r="Z77" s="10"/>
      <c r="AA77" s="10"/>
    </row>
    <row r="78" ht="26" spans="1:27">
      <c r="A78" s="6"/>
      <c r="B78" s="8" t="s">
        <v>166</v>
      </c>
      <c r="C78" s="8" t="s">
        <v>148</v>
      </c>
      <c r="D78" s="8">
        <v>22251140</v>
      </c>
      <c r="E78" s="10" t="s">
        <v>674</v>
      </c>
      <c r="F78" s="10"/>
      <c r="G78" s="10"/>
      <c r="H78" s="8"/>
      <c r="I78" s="10"/>
      <c r="J78" s="10"/>
      <c r="K78" s="10"/>
      <c r="L78" s="8"/>
      <c r="M78" s="10"/>
      <c r="N78" s="8" t="s">
        <v>1758</v>
      </c>
      <c r="O78" s="10" t="s">
        <v>1603</v>
      </c>
      <c r="P78" s="10" t="s">
        <v>174</v>
      </c>
      <c r="Q78" s="10" t="s">
        <v>1759</v>
      </c>
      <c r="R78" s="8" t="s">
        <v>1760</v>
      </c>
      <c r="S78" s="10" t="s">
        <v>1719</v>
      </c>
      <c r="T78" s="10"/>
      <c r="U78" s="10"/>
      <c r="V78" s="10"/>
      <c r="W78" s="10"/>
      <c r="X78" s="10"/>
      <c r="Y78" s="10"/>
      <c r="Z78" s="10"/>
      <c r="AA78" s="10"/>
    </row>
    <row r="79" ht="26" spans="1:27">
      <c r="A79" s="6"/>
      <c r="B79" s="8" t="s">
        <v>192</v>
      </c>
      <c r="C79" s="8" t="s">
        <v>148</v>
      </c>
      <c r="D79" s="8">
        <v>22251060</v>
      </c>
      <c r="E79" s="10" t="s">
        <v>674</v>
      </c>
      <c r="F79" s="10"/>
      <c r="G79" s="10"/>
      <c r="H79" s="8"/>
      <c r="I79" s="10"/>
      <c r="J79" s="10"/>
      <c r="K79" s="10"/>
      <c r="L79" s="8"/>
      <c r="M79" s="10"/>
      <c r="N79" s="8"/>
      <c r="O79" s="10"/>
      <c r="P79" s="10"/>
      <c r="Q79" s="10"/>
      <c r="R79" s="8"/>
      <c r="S79" s="10"/>
      <c r="T79" s="10" t="s">
        <v>1761</v>
      </c>
      <c r="U79" s="10" t="s">
        <v>1762</v>
      </c>
      <c r="V79" s="10" t="s">
        <v>1763</v>
      </c>
      <c r="W79" s="10"/>
      <c r="X79" s="10"/>
      <c r="Y79" s="10"/>
      <c r="Z79" s="10"/>
      <c r="AA79" s="10"/>
    </row>
    <row r="80" ht="65" spans="1:27">
      <c r="A80" s="6"/>
      <c r="B80" s="8" t="s">
        <v>173</v>
      </c>
      <c r="C80" s="8" t="s">
        <v>148</v>
      </c>
      <c r="D80" s="8">
        <v>22251063</v>
      </c>
      <c r="E80" s="10" t="s">
        <v>674</v>
      </c>
      <c r="F80" s="10"/>
      <c r="G80" s="10"/>
      <c r="H80" s="8" t="s">
        <v>1764</v>
      </c>
      <c r="I80" s="10" t="s">
        <v>1765</v>
      </c>
      <c r="J80" s="10">
        <v>45507</v>
      </c>
      <c r="K80" s="10" t="s">
        <v>1586</v>
      </c>
      <c r="L80" s="8" t="s">
        <v>1766</v>
      </c>
      <c r="M80" s="10" t="s">
        <v>1685</v>
      </c>
      <c r="N80" s="8"/>
      <c r="O80" s="10"/>
      <c r="P80" s="10"/>
      <c r="Q80" s="10"/>
      <c r="R80" s="8"/>
      <c r="S80" s="10"/>
      <c r="T80" s="10"/>
      <c r="U80" s="10"/>
      <c r="V80" s="10"/>
      <c r="W80" s="10"/>
      <c r="X80" s="10"/>
      <c r="Y80" s="10"/>
      <c r="Z80" s="10"/>
      <c r="AA80" s="10"/>
    </row>
    <row r="81" ht="65" spans="1:27">
      <c r="A81" s="6"/>
      <c r="B81" s="8" t="s">
        <v>173</v>
      </c>
      <c r="C81" s="8" t="s">
        <v>148</v>
      </c>
      <c r="D81" s="8">
        <v>22251063</v>
      </c>
      <c r="E81" s="10" t="s">
        <v>674</v>
      </c>
      <c r="F81" s="10"/>
      <c r="G81" s="10"/>
      <c r="H81" s="8" t="s">
        <v>1738</v>
      </c>
      <c r="I81" s="10" t="s">
        <v>1767</v>
      </c>
      <c r="J81" s="10">
        <v>45525</v>
      </c>
      <c r="K81" s="10" t="s">
        <v>1740</v>
      </c>
      <c r="L81" s="8" t="s">
        <v>1741</v>
      </c>
      <c r="M81" s="10" t="s">
        <v>1674</v>
      </c>
      <c r="N81" s="8"/>
      <c r="O81" s="10"/>
      <c r="P81" s="10"/>
      <c r="Q81" s="10"/>
      <c r="R81" s="8"/>
      <c r="S81" s="10"/>
      <c r="T81" s="10"/>
      <c r="U81" s="10"/>
      <c r="V81" s="10"/>
      <c r="W81" s="10"/>
      <c r="X81" s="10"/>
      <c r="Y81" s="10"/>
      <c r="Z81" s="10"/>
      <c r="AA81" s="10"/>
    </row>
    <row r="82" ht="52" spans="1:27">
      <c r="A82" s="6"/>
      <c r="B82" s="8" t="s">
        <v>173</v>
      </c>
      <c r="C82" s="8" t="s">
        <v>148</v>
      </c>
      <c r="D82" s="8">
        <v>22251063</v>
      </c>
      <c r="E82" s="10" t="s">
        <v>674</v>
      </c>
      <c r="F82" s="10"/>
      <c r="G82" s="10"/>
      <c r="H82" s="8" t="s">
        <v>1768</v>
      </c>
      <c r="I82" s="10" t="s">
        <v>1769</v>
      </c>
      <c r="J82" s="10">
        <v>45509</v>
      </c>
      <c r="K82" s="10" t="s">
        <v>1590</v>
      </c>
      <c r="L82" s="8" t="s">
        <v>1770</v>
      </c>
      <c r="M82" s="10" t="s">
        <v>1682</v>
      </c>
      <c r="N82" s="8"/>
      <c r="O82" s="10"/>
      <c r="P82" s="10"/>
      <c r="Q82" s="10"/>
      <c r="R82" s="8"/>
      <c r="S82" s="10"/>
      <c r="T82" s="10"/>
      <c r="U82" s="10"/>
      <c r="V82" s="10"/>
      <c r="W82" s="10"/>
      <c r="X82" s="10"/>
      <c r="Y82" s="10"/>
      <c r="Z82" s="10"/>
      <c r="AA82" s="10"/>
    </row>
    <row r="83" ht="26" spans="1:27">
      <c r="A83" s="6"/>
      <c r="B83" s="8" t="s">
        <v>173</v>
      </c>
      <c r="C83" s="8" t="s">
        <v>148</v>
      </c>
      <c r="D83" s="8">
        <v>22251063</v>
      </c>
      <c r="E83" s="10" t="s">
        <v>674</v>
      </c>
      <c r="F83" s="10"/>
      <c r="G83" s="10"/>
      <c r="H83" s="8"/>
      <c r="I83" s="10"/>
      <c r="J83" s="10"/>
      <c r="K83" s="10"/>
      <c r="L83" s="8"/>
      <c r="M83" s="10"/>
      <c r="N83" s="8" t="s">
        <v>1771</v>
      </c>
      <c r="O83" s="10" t="s">
        <v>1603</v>
      </c>
      <c r="P83" s="10" t="s">
        <v>174</v>
      </c>
      <c r="Q83" s="10" t="s">
        <v>1772</v>
      </c>
      <c r="R83" s="8" t="s">
        <v>1773</v>
      </c>
      <c r="S83" s="10" t="s">
        <v>1712</v>
      </c>
      <c r="T83" s="10"/>
      <c r="U83" s="10"/>
      <c r="V83" s="10"/>
      <c r="W83" s="10"/>
      <c r="X83" s="10"/>
      <c r="Y83" s="10"/>
      <c r="Z83" s="10"/>
      <c r="AA83" s="10"/>
    </row>
    <row r="84" ht="65" spans="1:27">
      <c r="A84" s="6"/>
      <c r="B84" s="8" t="s">
        <v>161</v>
      </c>
      <c r="C84" s="8" t="s">
        <v>148</v>
      </c>
      <c r="D84" s="8">
        <v>22251110</v>
      </c>
      <c r="E84" s="10" t="s">
        <v>674</v>
      </c>
      <c r="F84" s="10"/>
      <c r="G84" s="10"/>
      <c r="H84" s="8" t="s">
        <v>1774</v>
      </c>
      <c r="I84" s="10" t="s">
        <v>1775</v>
      </c>
      <c r="J84" s="10">
        <v>2024.6</v>
      </c>
      <c r="K84" s="10" t="s">
        <v>1586</v>
      </c>
      <c r="L84" s="8" t="s">
        <v>1776</v>
      </c>
      <c r="M84" s="10" t="s">
        <v>1777</v>
      </c>
      <c r="N84" s="8"/>
      <c r="O84" s="10"/>
      <c r="P84" s="10"/>
      <c r="Q84" s="10"/>
      <c r="R84" s="8"/>
      <c r="S84" s="10"/>
      <c r="T84" s="10"/>
      <c r="U84" s="10"/>
      <c r="V84" s="10"/>
      <c r="W84" s="10"/>
      <c r="X84" s="10"/>
      <c r="Y84" s="10"/>
      <c r="Z84" s="10"/>
      <c r="AA84" s="10"/>
    </row>
    <row r="85" ht="65" spans="1:27">
      <c r="A85" s="6"/>
      <c r="B85" s="8" t="s">
        <v>161</v>
      </c>
      <c r="C85" s="8" t="s">
        <v>148</v>
      </c>
      <c r="D85" s="8">
        <v>22251110</v>
      </c>
      <c r="E85" s="10" t="s">
        <v>674</v>
      </c>
      <c r="F85" s="10"/>
      <c r="G85" s="10"/>
      <c r="H85" s="8" t="s">
        <v>1778</v>
      </c>
      <c r="I85" s="10" t="s">
        <v>1779</v>
      </c>
      <c r="J85" s="10">
        <v>2023.12</v>
      </c>
      <c r="K85" s="10" t="s">
        <v>1586</v>
      </c>
      <c r="L85" s="8" t="s">
        <v>1780</v>
      </c>
      <c r="M85" s="10" t="s">
        <v>1697</v>
      </c>
      <c r="N85" s="8"/>
      <c r="O85" s="10"/>
      <c r="P85" s="10"/>
      <c r="Q85" s="10"/>
      <c r="R85" s="8"/>
      <c r="S85" s="10"/>
      <c r="T85" s="10"/>
      <c r="U85" s="10"/>
      <c r="V85" s="10"/>
      <c r="W85" s="10"/>
      <c r="X85" s="10"/>
      <c r="Y85" s="10"/>
      <c r="Z85" s="10"/>
      <c r="AA85" s="10"/>
    </row>
    <row r="86" ht="52" spans="1:27">
      <c r="A86" s="6"/>
      <c r="B86" s="8" t="s">
        <v>161</v>
      </c>
      <c r="C86" s="8" t="s">
        <v>148</v>
      </c>
      <c r="D86" s="8">
        <v>22251110</v>
      </c>
      <c r="E86" s="10" t="s">
        <v>674</v>
      </c>
      <c r="F86" s="10"/>
      <c r="G86" s="10"/>
      <c r="H86" s="8"/>
      <c r="I86" s="10"/>
      <c r="J86" s="10"/>
      <c r="K86" s="10"/>
      <c r="L86" s="8"/>
      <c r="M86" s="10"/>
      <c r="N86" s="8" t="s">
        <v>1781</v>
      </c>
      <c r="O86" s="10" t="s">
        <v>1603</v>
      </c>
      <c r="P86" s="10" t="s">
        <v>174</v>
      </c>
      <c r="Q86" s="10" t="s">
        <v>1782</v>
      </c>
      <c r="R86" s="8" t="s">
        <v>1783</v>
      </c>
      <c r="S86" s="10" t="s">
        <v>1784</v>
      </c>
      <c r="T86" s="10"/>
      <c r="U86" s="10"/>
      <c r="V86" s="10"/>
      <c r="W86" s="10"/>
      <c r="X86" s="10"/>
      <c r="Y86" s="10"/>
      <c r="Z86" s="10"/>
      <c r="AA86" s="10"/>
    </row>
    <row r="87" ht="39" spans="1:27">
      <c r="A87" s="6"/>
      <c r="B87" s="8" t="s">
        <v>179</v>
      </c>
      <c r="C87" s="8" t="s">
        <v>148</v>
      </c>
      <c r="D87" s="8">
        <v>22251191</v>
      </c>
      <c r="E87" s="10" t="s">
        <v>770</v>
      </c>
      <c r="F87" s="10"/>
      <c r="G87" s="10"/>
      <c r="H87" s="8" t="s">
        <v>1785</v>
      </c>
      <c r="I87" s="10" t="s">
        <v>1676</v>
      </c>
      <c r="J87" s="10">
        <v>2024.5</v>
      </c>
      <c r="K87" s="10" t="s">
        <v>1586</v>
      </c>
      <c r="L87" s="8" t="s">
        <v>1786</v>
      </c>
      <c r="M87" s="10" t="s">
        <v>1682</v>
      </c>
      <c r="N87" s="8" t="s">
        <v>1787</v>
      </c>
      <c r="O87" s="10" t="s">
        <v>1603</v>
      </c>
      <c r="P87" s="10" t="s">
        <v>174</v>
      </c>
      <c r="Q87" s="10" t="s">
        <v>1788</v>
      </c>
      <c r="R87" s="8" t="s">
        <v>1789</v>
      </c>
      <c r="S87" s="10" t="s">
        <v>1712</v>
      </c>
      <c r="T87" s="10"/>
      <c r="U87" s="10"/>
      <c r="V87" s="10"/>
      <c r="W87" s="10"/>
      <c r="X87" s="10"/>
      <c r="Y87" s="10"/>
      <c r="Z87" s="10"/>
      <c r="AA87" s="10"/>
    </row>
    <row r="88" ht="39" spans="1:27">
      <c r="A88" s="6"/>
      <c r="B88" s="8" t="s">
        <v>168</v>
      </c>
      <c r="C88" s="8" t="s">
        <v>148</v>
      </c>
      <c r="D88" s="8">
        <v>22251203</v>
      </c>
      <c r="E88" s="10" t="s">
        <v>770</v>
      </c>
      <c r="F88" s="10"/>
      <c r="G88" s="10"/>
      <c r="H88" s="8"/>
      <c r="I88" s="10"/>
      <c r="J88" s="10"/>
      <c r="K88" s="10"/>
      <c r="L88" s="8"/>
      <c r="M88" s="10"/>
      <c r="N88" s="8" t="s">
        <v>1790</v>
      </c>
      <c r="O88" s="10" t="s">
        <v>1603</v>
      </c>
      <c r="P88" s="10" t="s">
        <v>174</v>
      </c>
      <c r="Q88" s="10" t="s">
        <v>1791</v>
      </c>
      <c r="R88" s="8" t="s">
        <v>1792</v>
      </c>
      <c r="S88" s="10" t="s">
        <v>1622</v>
      </c>
      <c r="T88" s="10"/>
      <c r="U88" s="10"/>
      <c r="V88" s="10"/>
      <c r="W88" s="10"/>
      <c r="X88" s="10"/>
      <c r="Y88" s="10"/>
      <c r="Z88" s="10"/>
      <c r="AA88" s="10"/>
    </row>
    <row r="89" ht="65" spans="1:27">
      <c r="A89" s="6"/>
      <c r="B89" s="8" t="s">
        <v>168</v>
      </c>
      <c r="C89" s="8" t="s">
        <v>148</v>
      </c>
      <c r="D89" s="8">
        <v>22251203</v>
      </c>
      <c r="E89" s="10" t="s">
        <v>770</v>
      </c>
      <c r="F89" s="10"/>
      <c r="G89" s="10"/>
      <c r="H89" s="8"/>
      <c r="I89" s="10"/>
      <c r="J89" s="10"/>
      <c r="K89" s="10"/>
      <c r="L89" s="8"/>
      <c r="M89" s="10"/>
      <c r="N89" s="8" t="s">
        <v>1793</v>
      </c>
      <c r="O89" s="10" t="s">
        <v>1603</v>
      </c>
      <c r="P89" s="10" t="s">
        <v>174</v>
      </c>
      <c r="Q89" s="10" t="s">
        <v>1794</v>
      </c>
      <c r="R89" s="8" t="s">
        <v>1795</v>
      </c>
      <c r="S89" s="10" t="s">
        <v>1796</v>
      </c>
      <c r="T89" s="10"/>
      <c r="U89" s="10"/>
      <c r="V89" s="10"/>
      <c r="W89" s="10"/>
      <c r="X89" s="10"/>
      <c r="Y89" s="10"/>
      <c r="Z89" s="10"/>
      <c r="AA89" s="10"/>
    </row>
    <row r="90" ht="39" spans="1:27">
      <c r="A90" s="6"/>
      <c r="B90" s="8" t="s">
        <v>168</v>
      </c>
      <c r="C90" s="8" t="s">
        <v>148</v>
      </c>
      <c r="D90" s="8">
        <v>22251203</v>
      </c>
      <c r="E90" s="10" t="s">
        <v>770</v>
      </c>
      <c r="F90" s="10"/>
      <c r="G90" s="10"/>
      <c r="H90" s="8"/>
      <c r="I90" s="10"/>
      <c r="J90" s="10"/>
      <c r="K90" s="10"/>
      <c r="L90" s="8"/>
      <c r="M90" s="10"/>
      <c r="N90" s="8" t="s">
        <v>1797</v>
      </c>
      <c r="O90" s="10" t="s">
        <v>1603</v>
      </c>
      <c r="P90" s="10" t="s">
        <v>174</v>
      </c>
      <c r="Q90" s="10" t="s">
        <v>1798</v>
      </c>
      <c r="R90" s="8" t="s">
        <v>1799</v>
      </c>
      <c r="S90" s="10" t="s">
        <v>1796</v>
      </c>
      <c r="T90" s="10"/>
      <c r="U90" s="10"/>
      <c r="V90" s="10"/>
      <c r="W90" s="10"/>
      <c r="X90" s="10"/>
      <c r="Y90" s="10"/>
      <c r="Z90" s="10"/>
      <c r="AA90" s="10"/>
    </row>
    <row r="91" ht="39" spans="1:27">
      <c r="A91" s="6"/>
      <c r="B91" s="8" t="s">
        <v>168</v>
      </c>
      <c r="C91" s="8" t="s">
        <v>148</v>
      </c>
      <c r="D91" s="8">
        <v>22251203</v>
      </c>
      <c r="E91" s="10" t="s">
        <v>770</v>
      </c>
      <c r="F91" s="10"/>
      <c r="G91" s="10"/>
      <c r="H91" s="8"/>
      <c r="I91" s="10"/>
      <c r="J91" s="10"/>
      <c r="K91" s="10"/>
      <c r="L91" s="8"/>
      <c r="M91" s="10"/>
      <c r="N91" s="8" t="s">
        <v>1800</v>
      </c>
      <c r="O91" s="10" t="s">
        <v>1603</v>
      </c>
      <c r="P91" s="10" t="s">
        <v>174</v>
      </c>
      <c r="Q91" s="10" t="s">
        <v>1801</v>
      </c>
      <c r="R91" s="8" t="s">
        <v>1802</v>
      </c>
      <c r="S91" s="10" t="s">
        <v>1803</v>
      </c>
      <c r="T91" s="10"/>
      <c r="U91" s="10"/>
      <c r="V91" s="10"/>
      <c r="W91" s="10"/>
      <c r="X91" s="10"/>
      <c r="Y91" s="10"/>
      <c r="Z91" s="10"/>
      <c r="AA91" s="10"/>
    </row>
    <row r="92" ht="39" spans="1:27">
      <c r="A92" s="6"/>
      <c r="B92" s="8" t="s">
        <v>168</v>
      </c>
      <c r="C92" s="8" t="s">
        <v>148</v>
      </c>
      <c r="D92" s="8">
        <v>22251203</v>
      </c>
      <c r="E92" s="10" t="s">
        <v>770</v>
      </c>
      <c r="F92" s="10"/>
      <c r="G92" s="10"/>
      <c r="H92" s="8"/>
      <c r="I92" s="10"/>
      <c r="J92" s="10"/>
      <c r="K92" s="10"/>
      <c r="L92" s="8"/>
      <c r="M92" s="10"/>
      <c r="N92" s="8" t="s">
        <v>1804</v>
      </c>
      <c r="O92" s="10" t="s">
        <v>1603</v>
      </c>
      <c r="P92" s="10" t="s">
        <v>174</v>
      </c>
      <c r="Q92" s="10" t="s">
        <v>1805</v>
      </c>
      <c r="R92" s="8" t="s">
        <v>1806</v>
      </c>
      <c r="S92" s="10" t="s">
        <v>1803</v>
      </c>
      <c r="T92" s="10"/>
      <c r="U92" s="10"/>
      <c r="V92" s="10"/>
      <c r="W92" s="10"/>
      <c r="X92" s="10"/>
      <c r="Y92" s="10"/>
      <c r="Z92" s="10"/>
      <c r="AA92" s="10"/>
    </row>
    <row r="93" ht="26" spans="1:27">
      <c r="A93" s="6"/>
      <c r="B93" s="8" t="s">
        <v>195</v>
      </c>
      <c r="C93" s="8" t="s">
        <v>148</v>
      </c>
      <c r="D93" s="8">
        <v>22251341</v>
      </c>
      <c r="E93" s="10" t="s">
        <v>770</v>
      </c>
      <c r="F93" s="10"/>
      <c r="G93" s="10"/>
      <c r="H93" s="8"/>
      <c r="I93" s="10"/>
      <c r="J93" s="10"/>
      <c r="K93" s="10"/>
      <c r="L93" s="8"/>
      <c r="M93" s="10"/>
      <c r="N93" s="8"/>
      <c r="O93" s="10"/>
      <c r="P93" s="10"/>
      <c r="Q93" s="10"/>
      <c r="R93" s="8"/>
      <c r="S93" s="10"/>
      <c r="T93" s="10"/>
      <c r="U93" s="10"/>
      <c r="V93" s="10"/>
      <c r="W93" s="10"/>
      <c r="X93" s="10"/>
      <c r="Y93" s="10"/>
      <c r="Z93" s="10"/>
      <c r="AA93" s="10"/>
    </row>
    <row r="94" ht="39" spans="1:27">
      <c r="A94" s="6" t="s">
        <v>207</v>
      </c>
      <c r="B94" s="27" t="s">
        <v>233</v>
      </c>
      <c r="C94" s="27" t="s">
        <v>205</v>
      </c>
      <c r="D94" s="27">
        <v>22251016</v>
      </c>
      <c r="E94" s="27" t="s">
        <v>629</v>
      </c>
      <c r="F94" s="27"/>
      <c r="G94" s="27"/>
      <c r="H94" s="8"/>
      <c r="I94" s="28"/>
      <c r="J94" s="28"/>
      <c r="K94" s="28"/>
      <c r="L94" s="8"/>
      <c r="M94" s="28"/>
      <c r="N94" s="8" t="s">
        <v>1807</v>
      </c>
      <c r="O94" s="28" t="s">
        <v>1603</v>
      </c>
      <c r="P94" s="28" t="s">
        <v>174</v>
      </c>
      <c r="Q94" s="28" t="s">
        <v>1808</v>
      </c>
      <c r="R94" s="8" t="s">
        <v>1809</v>
      </c>
      <c r="S94" s="28" t="s">
        <v>1810</v>
      </c>
      <c r="T94" s="28"/>
      <c r="U94" s="28"/>
      <c r="V94" s="28"/>
      <c r="W94" s="28"/>
      <c r="X94" s="28"/>
      <c r="Y94" s="28"/>
      <c r="Z94" s="28"/>
      <c r="AA94" s="28"/>
    </row>
    <row r="95" ht="39" spans="1:27">
      <c r="A95" s="6"/>
      <c r="B95" s="27" t="s">
        <v>230</v>
      </c>
      <c r="C95" s="27" t="s">
        <v>207</v>
      </c>
      <c r="D95" s="27">
        <v>22251116</v>
      </c>
      <c r="E95" s="27" t="s">
        <v>770</v>
      </c>
      <c r="F95" s="27"/>
      <c r="G95" s="27"/>
      <c r="H95" s="8"/>
      <c r="I95" s="28"/>
      <c r="J95" s="28"/>
      <c r="K95" s="28"/>
      <c r="L95" s="8"/>
      <c r="M95" s="28"/>
      <c r="N95" s="8" t="s">
        <v>1811</v>
      </c>
      <c r="O95" s="28" t="s">
        <v>1603</v>
      </c>
      <c r="P95" s="28" t="s">
        <v>174</v>
      </c>
      <c r="Q95" s="28" t="s">
        <v>1812</v>
      </c>
      <c r="R95" s="8" t="s">
        <v>1813</v>
      </c>
      <c r="S95" s="28" t="s">
        <v>1601</v>
      </c>
      <c r="T95" s="28"/>
      <c r="U95" s="28"/>
      <c r="V95" s="28"/>
      <c r="W95" s="28"/>
      <c r="X95" s="28"/>
      <c r="Y95" s="28"/>
      <c r="Z95" s="28"/>
      <c r="AA95" s="28"/>
    </row>
    <row r="96" ht="39" spans="1:27">
      <c r="A96" s="6"/>
      <c r="B96" s="27" t="s">
        <v>225</v>
      </c>
      <c r="C96" s="27" t="s">
        <v>207</v>
      </c>
      <c r="D96" s="27">
        <v>22251133</v>
      </c>
      <c r="E96" s="27" t="s">
        <v>674</v>
      </c>
      <c r="F96" s="27"/>
      <c r="G96" s="27"/>
      <c r="H96" s="8"/>
      <c r="I96" s="28"/>
      <c r="J96" s="28"/>
      <c r="K96" s="28"/>
      <c r="L96" s="8"/>
      <c r="M96" s="28"/>
      <c r="N96" s="8" t="s">
        <v>1814</v>
      </c>
      <c r="O96" s="28" t="s">
        <v>1603</v>
      </c>
      <c r="P96" s="28" t="s">
        <v>174</v>
      </c>
      <c r="Q96" s="28" t="s">
        <v>1815</v>
      </c>
      <c r="R96" s="8" t="s">
        <v>1816</v>
      </c>
      <c r="S96" s="28" t="s">
        <v>1817</v>
      </c>
      <c r="T96" s="28"/>
      <c r="U96" s="28"/>
      <c r="V96" s="28"/>
      <c r="W96" s="28"/>
      <c r="X96" s="28"/>
      <c r="Y96" s="28"/>
      <c r="Z96" s="28"/>
      <c r="AA96" s="28"/>
    </row>
    <row r="97" spans="1:27">
      <c r="A97" s="6"/>
      <c r="B97" s="27" t="s">
        <v>223</v>
      </c>
      <c r="C97" s="27" t="s">
        <v>207</v>
      </c>
      <c r="D97" s="27">
        <v>22251183</v>
      </c>
      <c r="E97" s="27" t="s">
        <v>770</v>
      </c>
      <c r="F97" s="27"/>
      <c r="G97" s="27"/>
      <c r="H97" s="8" t="s">
        <v>1818</v>
      </c>
      <c r="I97" s="28" t="s">
        <v>1819</v>
      </c>
      <c r="J97" s="33">
        <v>45464</v>
      </c>
      <c r="K97" s="28" t="s">
        <v>1820</v>
      </c>
      <c r="L97" s="8" t="s">
        <v>1821</v>
      </c>
      <c r="M97" s="28" t="s">
        <v>1601</v>
      </c>
      <c r="N97" s="8"/>
      <c r="O97" s="28"/>
      <c r="P97" s="28"/>
      <c r="Q97" s="28"/>
      <c r="R97" s="8"/>
      <c r="S97" s="28"/>
      <c r="T97" s="28"/>
      <c r="U97" s="28"/>
      <c r="V97" s="28"/>
      <c r="W97" s="28"/>
      <c r="X97" s="28"/>
      <c r="Y97" s="28"/>
      <c r="Z97" s="28"/>
      <c r="AA97" s="28"/>
    </row>
    <row r="98" ht="26" spans="1:27">
      <c r="A98" s="6"/>
      <c r="B98" s="27" t="s">
        <v>216</v>
      </c>
      <c r="C98" s="27" t="s">
        <v>207</v>
      </c>
      <c r="D98" s="27">
        <v>22251196</v>
      </c>
      <c r="E98" s="27" t="s">
        <v>1433</v>
      </c>
      <c r="F98" s="27"/>
      <c r="G98" s="27"/>
      <c r="H98" s="8"/>
      <c r="I98" s="28"/>
      <c r="J98" s="28"/>
      <c r="K98" s="28"/>
      <c r="L98" s="8"/>
      <c r="M98" s="28"/>
      <c r="N98" s="8" t="s">
        <v>1822</v>
      </c>
      <c r="O98" s="28" t="s">
        <v>1603</v>
      </c>
      <c r="P98" s="28" t="s">
        <v>174</v>
      </c>
      <c r="Q98" s="28" t="s">
        <v>1823</v>
      </c>
      <c r="R98" s="8" t="s">
        <v>1824</v>
      </c>
      <c r="S98" s="28" t="s">
        <v>1825</v>
      </c>
      <c r="T98" s="28"/>
      <c r="U98" s="28"/>
      <c r="V98" s="28"/>
      <c r="W98" s="28"/>
      <c r="X98" s="28"/>
      <c r="Y98" s="28"/>
      <c r="Z98" s="28"/>
      <c r="AA98" s="28"/>
    </row>
    <row r="99" ht="52" spans="1:27">
      <c r="A99" s="6"/>
      <c r="B99" s="27" t="s">
        <v>213</v>
      </c>
      <c r="C99" s="27" t="s">
        <v>207</v>
      </c>
      <c r="D99" s="27">
        <v>22251216</v>
      </c>
      <c r="E99" s="27" t="s">
        <v>770</v>
      </c>
      <c r="F99" s="27"/>
      <c r="G99" s="27"/>
      <c r="H99" s="8" t="s">
        <v>1826</v>
      </c>
      <c r="I99" s="28" t="s">
        <v>1827</v>
      </c>
      <c r="J99" s="33">
        <v>45528</v>
      </c>
      <c r="K99" s="28" t="s">
        <v>1570</v>
      </c>
      <c r="L99" s="8" t="s">
        <v>1828</v>
      </c>
      <c r="M99" s="28" t="s">
        <v>1829</v>
      </c>
      <c r="N99" s="8"/>
      <c r="O99" s="28"/>
      <c r="P99" s="28"/>
      <c r="Q99" s="28"/>
      <c r="R99" s="8"/>
      <c r="S99" s="28"/>
      <c r="T99" s="10"/>
      <c r="U99" s="10"/>
      <c r="V99" s="10"/>
      <c r="W99" s="10"/>
      <c r="X99" s="10"/>
      <c r="Y99" s="10"/>
      <c r="Z99" s="10"/>
      <c r="AA99" s="10"/>
    </row>
    <row r="100" ht="39" spans="1:27">
      <c r="A100" s="6"/>
      <c r="B100" s="27" t="s">
        <v>213</v>
      </c>
      <c r="C100" s="27" t="s">
        <v>207</v>
      </c>
      <c r="D100" s="27">
        <v>22251216</v>
      </c>
      <c r="E100" s="27" t="s">
        <v>770</v>
      </c>
      <c r="F100" s="27"/>
      <c r="G100" s="27"/>
      <c r="H100" s="8"/>
      <c r="I100" s="28"/>
      <c r="J100" s="28"/>
      <c r="K100" s="28"/>
      <c r="L100" s="8"/>
      <c r="M100" s="28"/>
      <c r="N100" s="8" t="s">
        <v>1830</v>
      </c>
      <c r="O100" s="28" t="s">
        <v>1603</v>
      </c>
      <c r="P100" s="28" t="s">
        <v>174</v>
      </c>
      <c r="Q100" s="28" t="s">
        <v>1831</v>
      </c>
      <c r="R100" s="8" t="s">
        <v>1832</v>
      </c>
      <c r="S100" s="28" t="s">
        <v>1833</v>
      </c>
      <c r="T100" s="28"/>
      <c r="U100" s="28"/>
      <c r="V100" s="28"/>
      <c r="W100" s="28"/>
      <c r="X100" s="28"/>
      <c r="Y100" s="28"/>
      <c r="Z100" s="28"/>
      <c r="AA100" s="28"/>
    </row>
    <row r="101" ht="39" spans="1:27">
      <c r="A101" s="6"/>
      <c r="B101" s="27" t="s">
        <v>224</v>
      </c>
      <c r="C101" s="27" t="s">
        <v>207</v>
      </c>
      <c r="D101" s="27">
        <v>22251219</v>
      </c>
      <c r="E101" s="27" t="s">
        <v>674</v>
      </c>
      <c r="F101" s="27"/>
      <c r="G101" s="27"/>
      <c r="H101" s="8" t="s">
        <v>1834</v>
      </c>
      <c r="I101" s="28" t="s">
        <v>1835</v>
      </c>
      <c r="J101" s="28" t="s">
        <v>1836</v>
      </c>
      <c r="K101" s="28" t="s">
        <v>1837</v>
      </c>
      <c r="L101" s="8" t="s">
        <v>1838</v>
      </c>
      <c r="M101" s="28" t="s">
        <v>1583</v>
      </c>
      <c r="N101" s="8"/>
      <c r="O101" s="28"/>
      <c r="P101" s="28"/>
      <c r="Q101" s="28"/>
      <c r="R101" s="8"/>
      <c r="S101" s="28"/>
      <c r="T101" s="38"/>
      <c r="U101" s="38"/>
      <c r="V101" s="38"/>
      <c r="W101" s="38"/>
      <c r="X101" s="38"/>
      <c r="Y101" s="28"/>
      <c r="Z101" s="28"/>
      <c r="AA101" s="27"/>
    </row>
    <row r="102" ht="65" spans="1:27">
      <c r="A102" s="6"/>
      <c r="B102" s="27" t="s">
        <v>224</v>
      </c>
      <c r="C102" s="27" t="s">
        <v>207</v>
      </c>
      <c r="D102" s="27">
        <v>22251219</v>
      </c>
      <c r="E102" s="27" t="s">
        <v>674</v>
      </c>
      <c r="F102" s="27"/>
      <c r="G102" s="27"/>
      <c r="H102" s="8" t="s">
        <v>1839</v>
      </c>
      <c r="I102" s="28" t="s">
        <v>1840</v>
      </c>
      <c r="J102" s="28" t="s">
        <v>1841</v>
      </c>
      <c r="K102" s="28" t="s">
        <v>1837</v>
      </c>
      <c r="L102" s="8" t="s">
        <v>1842</v>
      </c>
      <c r="M102" s="28" t="s">
        <v>1843</v>
      </c>
      <c r="N102" s="8"/>
      <c r="O102" s="28"/>
      <c r="P102" s="28"/>
      <c r="Q102" s="28"/>
      <c r="R102" s="8"/>
      <c r="S102" s="28"/>
      <c r="T102" s="28"/>
      <c r="U102" s="28"/>
      <c r="V102" s="28"/>
      <c r="W102" s="28"/>
      <c r="X102" s="28"/>
      <c r="Y102" s="28"/>
      <c r="Z102" s="28"/>
      <c r="AA102" s="28"/>
    </row>
    <row r="103" spans="1:27">
      <c r="A103" s="6"/>
      <c r="B103" s="27" t="s">
        <v>219</v>
      </c>
      <c r="C103" s="27" t="s">
        <v>207</v>
      </c>
      <c r="D103" s="27">
        <v>22251227</v>
      </c>
      <c r="E103" s="27" t="s">
        <v>846</v>
      </c>
      <c r="F103" s="27"/>
      <c r="G103" s="27"/>
      <c r="H103" s="8"/>
      <c r="I103" s="28"/>
      <c r="J103" s="28"/>
      <c r="K103" s="28"/>
      <c r="L103" s="8"/>
      <c r="M103" s="28"/>
      <c r="N103" s="8"/>
      <c r="O103" s="28"/>
      <c r="P103" s="28"/>
      <c r="Q103" s="28"/>
      <c r="R103" s="8"/>
      <c r="S103" s="28"/>
      <c r="T103" s="28"/>
      <c r="U103" s="28"/>
      <c r="V103" s="28"/>
      <c r="W103" s="28"/>
      <c r="X103" s="28"/>
      <c r="Y103" s="28" t="s">
        <v>1844</v>
      </c>
      <c r="Z103" s="28"/>
      <c r="AA103" s="28"/>
    </row>
    <row r="104" ht="39" spans="1:27">
      <c r="A104" s="6"/>
      <c r="B104" s="27" t="s">
        <v>210</v>
      </c>
      <c r="C104" s="27" t="s">
        <v>207</v>
      </c>
      <c r="D104" s="27">
        <v>22251259</v>
      </c>
      <c r="E104" s="27" t="s">
        <v>1433</v>
      </c>
      <c r="F104" s="27"/>
      <c r="G104" s="27"/>
      <c r="H104" s="8" t="s">
        <v>1845</v>
      </c>
      <c r="I104" s="28" t="s">
        <v>1676</v>
      </c>
      <c r="J104" s="33">
        <v>45375</v>
      </c>
      <c r="K104" s="28" t="s">
        <v>1570</v>
      </c>
      <c r="L104" s="8" t="s">
        <v>1846</v>
      </c>
      <c r="M104" s="28" t="s">
        <v>1597</v>
      </c>
      <c r="N104" s="8"/>
      <c r="O104" s="28"/>
      <c r="P104" s="28"/>
      <c r="Q104" s="28"/>
      <c r="R104" s="8"/>
      <c r="S104" s="28"/>
      <c r="T104" s="28"/>
      <c r="U104" s="28"/>
      <c r="V104" s="28"/>
      <c r="W104" s="28"/>
      <c r="X104" s="28"/>
      <c r="Y104" s="28"/>
      <c r="Z104" s="28"/>
      <c r="AA104" s="28"/>
    </row>
    <row r="105" ht="39" spans="1:27">
      <c r="A105" s="6"/>
      <c r="B105" s="27" t="s">
        <v>234</v>
      </c>
      <c r="C105" s="27" t="s">
        <v>205</v>
      </c>
      <c r="D105" s="27">
        <v>22251308</v>
      </c>
      <c r="E105" s="27" t="s">
        <v>629</v>
      </c>
      <c r="F105" s="27"/>
      <c r="G105" s="27"/>
      <c r="H105" s="8"/>
      <c r="I105" s="28"/>
      <c r="J105" s="28"/>
      <c r="K105" s="28"/>
      <c r="L105" s="8"/>
      <c r="M105" s="28"/>
      <c r="N105" s="8" t="s">
        <v>1847</v>
      </c>
      <c r="O105" s="28" t="s">
        <v>1603</v>
      </c>
      <c r="P105" s="28" t="s">
        <v>174</v>
      </c>
      <c r="Q105" s="28" t="s">
        <v>1848</v>
      </c>
      <c r="R105" s="8" t="s">
        <v>1849</v>
      </c>
      <c r="S105" s="28" t="s">
        <v>1626</v>
      </c>
      <c r="T105" s="28"/>
      <c r="U105" s="28"/>
      <c r="V105" s="28"/>
      <c r="W105" s="28"/>
      <c r="X105" s="28"/>
      <c r="Y105" s="28"/>
      <c r="Z105" s="28"/>
      <c r="AA105" s="28"/>
    </row>
    <row r="106" ht="39" spans="1:27">
      <c r="A106" s="6"/>
      <c r="B106" s="27" t="s">
        <v>222</v>
      </c>
      <c r="C106" s="27" t="s">
        <v>207</v>
      </c>
      <c r="D106" s="27">
        <v>22251317</v>
      </c>
      <c r="E106" s="27" t="s">
        <v>674</v>
      </c>
      <c r="F106" s="27"/>
      <c r="G106" s="27"/>
      <c r="H106" s="8" t="s">
        <v>1850</v>
      </c>
      <c r="I106" s="28" t="s">
        <v>1851</v>
      </c>
      <c r="J106" s="33">
        <v>45516</v>
      </c>
      <c r="K106" s="28" t="s">
        <v>1852</v>
      </c>
      <c r="L106" s="8" t="s">
        <v>1853</v>
      </c>
      <c r="M106" s="28" t="s">
        <v>1829</v>
      </c>
      <c r="N106" s="8"/>
      <c r="O106" s="28"/>
      <c r="P106" s="28"/>
      <c r="Q106" s="28"/>
      <c r="R106" s="8"/>
      <c r="S106" s="28"/>
      <c r="T106" s="28"/>
      <c r="U106" s="28"/>
      <c r="V106" s="28"/>
      <c r="W106" s="28"/>
      <c r="X106" s="28"/>
      <c r="Y106" s="28"/>
      <c r="Z106" s="28"/>
      <c r="AA106" s="28"/>
    </row>
    <row r="107" ht="26" spans="1:27">
      <c r="A107" s="6"/>
      <c r="B107" s="27" t="s">
        <v>222</v>
      </c>
      <c r="C107" s="27" t="s">
        <v>207</v>
      </c>
      <c r="D107" s="27">
        <v>22251317</v>
      </c>
      <c r="E107" s="27" t="s">
        <v>674</v>
      </c>
      <c r="F107" s="27"/>
      <c r="G107" s="27"/>
      <c r="H107" s="8" t="s">
        <v>1854</v>
      </c>
      <c r="I107" s="28" t="s">
        <v>1855</v>
      </c>
      <c r="J107" s="33">
        <v>45638</v>
      </c>
      <c r="K107" s="28" t="s">
        <v>1852</v>
      </c>
      <c r="L107" s="8" t="s">
        <v>1856</v>
      </c>
      <c r="M107" s="28" t="s">
        <v>1597</v>
      </c>
      <c r="N107" s="8"/>
      <c r="O107" s="28"/>
      <c r="P107" s="28"/>
      <c r="Q107" s="28"/>
      <c r="R107" s="8"/>
      <c r="S107" s="28"/>
      <c r="T107" s="28"/>
      <c r="U107" s="28"/>
      <c r="V107" s="28"/>
      <c r="W107" s="28"/>
      <c r="X107" s="28"/>
      <c r="Y107" s="28"/>
      <c r="Z107" s="28"/>
      <c r="AA107" s="28"/>
    </row>
    <row r="108" ht="65" spans="1:27">
      <c r="A108" s="6"/>
      <c r="B108" s="27" t="s">
        <v>206</v>
      </c>
      <c r="C108" s="27" t="s">
        <v>207</v>
      </c>
      <c r="D108" s="27">
        <v>22251321</v>
      </c>
      <c r="E108" s="27" t="s">
        <v>770</v>
      </c>
      <c r="F108" s="27"/>
      <c r="G108" s="27"/>
      <c r="H108" s="8" t="s">
        <v>1857</v>
      </c>
      <c r="I108" s="28" t="s">
        <v>1840</v>
      </c>
      <c r="J108" s="28" t="s">
        <v>1858</v>
      </c>
      <c r="K108" s="28" t="s">
        <v>1837</v>
      </c>
      <c r="L108" s="8" t="s">
        <v>1859</v>
      </c>
      <c r="M108" s="28" t="s">
        <v>1860</v>
      </c>
      <c r="N108" s="8"/>
      <c r="O108" s="28"/>
      <c r="P108" s="28"/>
      <c r="Q108" s="28"/>
      <c r="R108" s="8"/>
      <c r="S108" s="28"/>
      <c r="T108" s="28"/>
      <c r="U108" s="28"/>
      <c r="V108" s="28"/>
      <c r="W108" s="28"/>
      <c r="X108" s="28"/>
      <c r="Y108" s="28"/>
      <c r="Z108" s="28"/>
      <c r="AA108" s="28"/>
    </row>
    <row r="109" ht="65" spans="1:27">
      <c r="A109" s="6"/>
      <c r="B109" s="27" t="s">
        <v>206</v>
      </c>
      <c r="C109" s="27" t="s">
        <v>207</v>
      </c>
      <c r="D109" s="27">
        <v>22251321</v>
      </c>
      <c r="E109" s="27" t="s">
        <v>770</v>
      </c>
      <c r="F109" s="27"/>
      <c r="G109" s="27"/>
      <c r="H109" s="8" t="s">
        <v>1861</v>
      </c>
      <c r="I109" s="28" t="s">
        <v>1862</v>
      </c>
      <c r="J109" s="28" t="s">
        <v>1858</v>
      </c>
      <c r="K109" s="28" t="s">
        <v>1837</v>
      </c>
      <c r="L109" s="8" t="s">
        <v>1863</v>
      </c>
      <c r="M109" s="28" t="s">
        <v>1860</v>
      </c>
      <c r="N109" s="8"/>
      <c r="O109" s="28"/>
      <c r="P109" s="28"/>
      <c r="Q109" s="28"/>
      <c r="R109" s="8"/>
      <c r="S109" s="28"/>
      <c r="T109" s="28"/>
      <c r="U109" s="28"/>
      <c r="V109" s="28"/>
      <c r="W109" s="28"/>
      <c r="X109" s="28"/>
      <c r="Y109" s="28"/>
      <c r="Z109" s="28"/>
      <c r="AA109" s="28"/>
    </row>
    <row r="110" ht="52" spans="1:27">
      <c r="A110" s="6"/>
      <c r="B110" s="27" t="s">
        <v>206</v>
      </c>
      <c r="C110" s="27" t="s">
        <v>207</v>
      </c>
      <c r="D110" s="27">
        <v>22251321</v>
      </c>
      <c r="E110" s="27" t="s">
        <v>770</v>
      </c>
      <c r="F110" s="27"/>
      <c r="G110" s="27"/>
      <c r="H110" s="8" t="s">
        <v>1864</v>
      </c>
      <c r="I110" s="28" t="s">
        <v>1865</v>
      </c>
      <c r="J110" s="28" t="s">
        <v>1866</v>
      </c>
      <c r="K110" s="28" t="s">
        <v>1867</v>
      </c>
      <c r="L110" s="8" t="s">
        <v>1868</v>
      </c>
      <c r="M110" s="28" t="s">
        <v>1869</v>
      </c>
      <c r="N110" s="8"/>
      <c r="O110" s="28"/>
      <c r="P110" s="28"/>
      <c r="Q110" s="28"/>
      <c r="R110" s="8"/>
      <c r="S110" s="28"/>
      <c r="T110" s="28"/>
      <c r="U110" s="28"/>
      <c r="V110" s="28"/>
      <c r="W110" s="28"/>
      <c r="X110" s="28"/>
      <c r="Y110" s="28"/>
      <c r="Z110" s="28"/>
      <c r="AA110" s="28"/>
    </row>
    <row r="111" ht="39" spans="1:27">
      <c r="A111" s="6"/>
      <c r="B111" s="27" t="s">
        <v>206</v>
      </c>
      <c r="C111" s="27" t="s">
        <v>207</v>
      </c>
      <c r="D111" s="27">
        <v>22251321</v>
      </c>
      <c r="E111" s="27" t="s">
        <v>770</v>
      </c>
      <c r="F111" s="27"/>
      <c r="G111" s="27"/>
      <c r="H111" s="8"/>
      <c r="I111" s="28"/>
      <c r="J111" s="28"/>
      <c r="K111" s="28"/>
      <c r="L111" s="8"/>
      <c r="M111" s="28"/>
      <c r="N111" s="8" t="s">
        <v>1870</v>
      </c>
      <c r="O111" s="28" t="s">
        <v>1603</v>
      </c>
      <c r="P111" s="28" t="s">
        <v>174</v>
      </c>
      <c r="Q111" s="28" t="s">
        <v>1871</v>
      </c>
      <c r="R111" s="8" t="s">
        <v>1872</v>
      </c>
      <c r="S111" s="28" t="s">
        <v>1873</v>
      </c>
      <c r="T111" s="28"/>
      <c r="U111" s="28"/>
      <c r="V111" s="28"/>
      <c r="W111" s="28"/>
      <c r="X111" s="28"/>
      <c r="Y111" s="28"/>
      <c r="Z111" s="28"/>
      <c r="AA111" s="28"/>
    </row>
    <row r="112" ht="39" spans="1:27">
      <c r="A112" s="6"/>
      <c r="B112" s="27" t="s">
        <v>206</v>
      </c>
      <c r="C112" s="27" t="s">
        <v>207</v>
      </c>
      <c r="D112" s="27">
        <v>22251321</v>
      </c>
      <c r="E112" s="27" t="s">
        <v>770</v>
      </c>
      <c r="F112" s="27"/>
      <c r="G112" s="27"/>
      <c r="H112" s="8"/>
      <c r="I112" s="28"/>
      <c r="J112" s="28"/>
      <c r="K112" s="28"/>
      <c r="L112" s="8"/>
      <c r="M112" s="28"/>
      <c r="N112" s="8" t="s">
        <v>1874</v>
      </c>
      <c r="O112" s="28" t="s">
        <v>1603</v>
      </c>
      <c r="P112" s="28" t="s">
        <v>174</v>
      </c>
      <c r="Q112" s="28" t="s">
        <v>1875</v>
      </c>
      <c r="R112" s="8" t="s">
        <v>1876</v>
      </c>
      <c r="S112" s="28" t="s">
        <v>1877</v>
      </c>
      <c r="T112" s="28"/>
      <c r="U112" s="28"/>
      <c r="V112" s="28"/>
      <c r="W112" s="28"/>
      <c r="X112" s="28"/>
      <c r="Y112" s="28"/>
      <c r="Z112" s="28"/>
      <c r="AA112" s="28"/>
    </row>
    <row r="113" ht="26" spans="1:27">
      <c r="A113" s="6"/>
      <c r="B113" s="27" t="s">
        <v>206</v>
      </c>
      <c r="C113" s="27" t="s">
        <v>207</v>
      </c>
      <c r="D113" s="27">
        <v>22251321</v>
      </c>
      <c r="E113" s="27" t="s">
        <v>770</v>
      </c>
      <c r="F113" s="27"/>
      <c r="G113" s="27"/>
      <c r="H113" s="8"/>
      <c r="I113" s="28"/>
      <c r="J113" s="28"/>
      <c r="K113" s="28"/>
      <c r="L113" s="8"/>
      <c r="M113" s="28"/>
      <c r="N113" s="8" t="s">
        <v>1878</v>
      </c>
      <c r="O113" s="28" t="s">
        <v>1603</v>
      </c>
      <c r="P113" s="28" t="s">
        <v>174</v>
      </c>
      <c r="Q113" s="28" t="s">
        <v>1879</v>
      </c>
      <c r="R113" s="8" t="s">
        <v>1876</v>
      </c>
      <c r="S113" s="28" t="s">
        <v>1877</v>
      </c>
      <c r="T113" s="28"/>
      <c r="U113" s="28"/>
      <c r="V113" s="28"/>
      <c r="W113" s="28"/>
      <c r="X113" s="28"/>
      <c r="Y113" s="28"/>
      <c r="Z113" s="28"/>
      <c r="AA113" s="28"/>
    </row>
    <row r="114" ht="39" spans="1:27">
      <c r="A114" s="6"/>
      <c r="B114" s="27" t="s">
        <v>206</v>
      </c>
      <c r="C114" s="27" t="s">
        <v>207</v>
      </c>
      <c r="D114" s="27">
        <v>22251321</v>
      </c>
      <c r="E114" s="27" t="s">
        <v>770</v>
      </c>
      <c r="F114" s="27"/>
      <c r="G114" s="27"/>
      <c r="H114" s="8"/>
      <c r="I114" s="28"/>
      <c r="J114" s="28"/>
      <c r="K114" s="28"/>
      <c r="L114" s="8"/>
      <c r="M114" s="28"/>
      <c r="N114" s="8" t="s">
        <v>1880</v>
      </c>
      <c r="O114" s="28" t="s">
        <v>1603</v>
      </c>
      <c r="P114" s="28" t="s">
        <v>174</v>
      </c>
      <c r="Q114" s="28" t="s">
        <v>1881</v>
      </c>
      <c r="R114" s="8" t="s">
        <v>1882</v>
      </c>
      <c r="S114" s="28" t="s">
        <v>1873</v>
      </c>
      <c r="T114" s="28"/>
      <c r="U114" s="28"/>
      <c r="V114" s="28"/>
      <c r="W114" s="28"/>
      <c r="X114" s="28"/>
      <c r="Y114" s="28"/>
      <c r="Z114" s="28"/>
      <c r="AA114" s="28"/>
    </row>
    <row r="115" ht="26" spans="1:27">
      <c r="A115" s="6"/>
      <c r="B115" s="27" t="s">
        <v>206</v>
      </c>
      <c r="C115" s="27" t="s">
        <v>207</v>
      </c>
      <c r="D115" s="27">
        <v>22251321</v>
      </c>
      <c r="E115" s="27" t="s">
        <v>770</v>
      </c>
      <c r="F115" s="27"/>
      <c r="G115" s="28"/>
      <c r="H115" s="8"/>
      <c r="I115" s="28"/>
      <c r="J115" s="27"/>
      <c r="K115" s="27"/>
      <c r="L115" s="8"/>
      <c r="M115" s="28"/>
      <c r="N115" s="8" t="s">
        <v>1883</v>
      </c>
      <c r="O115" s="28" t="s">
        <v>1603</v>
      </c>
      <c r="P115" s="28" t="s">
        <v>174</v>
      </c>
      <c r="Q115" s="28" t="s">
        <v>1884</v>
      </c>
      <c r="R115" s="8" t="s">
        <v>1885</v>
      </c>
      <c r="S115" s="28" t="s">
        <v>1886</v>
      </c>
      <c r="T115" s="28"/>
      <c r="U115" s="28"/>
      <c r="V115" s="28"/>
      <c r="W115" s="28"/>
      <c r="X115" s="28"/>
      <c r="Y115" s="28"/>
      <c r="Z115" s="28"/>
      <c r="AA115" s="28"/>
    </row>
    <row r="116" ht="39" spans="1:27">
      <c r="A116" s="6"/>
      <c r="B116" s="27" t="s">
        <v>212</v>
      </c>
      <c r="C116" s="27" t="s">
        <v>207</v>
      </c>
      <c r="D116" s="27">
        <v>22251344</v>
      </c>
      <c r="E116" s="27" t="s">
        <v>674</v>
      </c>
      <c r="F116" s="27"/>
      <c r="G116" s="27"/>
      <c r="H116" s="8" t="s">
        <v>1887</v>
      </c>
      <c r="I116" s="28" t="s">
        <v>1888</v>
      </c>
      <c r="J116" s="28" t="s">
        <v>1889</v>
      </c>
      <c r="K116" s="28" t="s">
        <v>1570</v>
      </c>
      <c r="L116" s="8" t="s">
        <v>1890</v>
      </c>
      <c r="M116" s="28" t="s">
        <v>1829</v>
      </c>
      <c r="N116" s="8"/>
      <c r="O116" s="28"/>
      <c r="P116" s="28"/>
      <c r="Q116" s="28"/>
      <c r="R116" s="8"/>
      <c r="S116" s="28"/>
      <c r="T116" s="28"/>
      <c r="U116" s="28"/>
      <c r="V116" s="28"/>
      <c r="W116" s="28"/>
      <c r="X116" s="28"/>
      <c r="Y116" s="28"/>
      <c r="Z116" s="28"/>
      <c r="AA116" s="28"/>
    </row>
    <row r="117" spans="1:27">
      <c r="A117" s="29" t="s">
        <v>1891</v>
      </c>
      <c r="B117" s="4" t="s">
        <v>266</v>
      </c>
      <c r="C117" s="4" t="s">
        <v>1892</v>
      </c>
      <c r="D117" s="30">
        <v>22251004</v>
      </c>
      <c r="E117" s="4" t="s">
        <v>629</v>
      </c>
      <c r="F117" s="30"/>
      <c r="G117" s="30"/>
      <c r="H117" s="8"/>
      <c r="I117" s="30"/>
      <c r="J117" s="30"/>
      <c r="K117" s="30"/>
      <c r="L117" s="8"/>
      <c r="M117" s="34"/>
      <c r="N117" s="30"/>
      <c r="O117" s="30"/>
      <c r="P117" s="30"/>
      <c r="Q117" s="30"/>
      <c r="R117" s="30"/>
      <c r="S117" s="34"/>
      <c r="T117" s="30"/>
      <c r="U117" s="30"/>
      <c r="V117" s="30"/>
      <c r="W117" s="30"/>
      <c r="X117" s="30"/>
      <c r="Y117" s="10"/>
      <c r="Z117" s="10"/>
      <c r="AA117" s="37"/>
    </row>
    <row r="118" spans="1:27">
      <c r="A118" s="11"/>
      <c r="B118" s="31" t="s">
        <v>274</v>
      </c>
      <c r="C118" s="4" t="s">
        <v>1892</v>
      </c>
      <c r="D118" s="32">
        <v>22251008</v>
      </c>
      <c r="E118" s="31" t="s">
        <v>1433</v>
      </c>
      <c r="F118" s="10"/>
      <c r="G118" s="10"/>
      <c r="H118" s="8"/>
      <c r="I118" s="10"/>
      <c r="J118" s="10"/>
      <c r="K118" s="10"/>
      <c r="L118" s="8"/>
      <c r="M118" s="35"/>
      <c r="N118" s="10"/>
      <c r="O118" s="10"/>
      <c r="P118" s="10"/>
      <c r="Q118" s="10"/>
      <c r="R118" s="10"/>
      <c r="S118" s="35"/>
      <c r="T118" s="10"/>
      <c r="U118" s="10"/>
      <c r="V118" s="10"/>
      <c r="W118" s="10"/>
      <c r="X118" s="10"/>
      <c r="Y118" s="10"/>
      <c r="Z118" s="10"/>
      <c r="AA118" s="10"/>
    </row>
    <row r="119" spans="1:27">
      <c r="A119" s="11"/>
      <c r="B119" s="31" t="s">
        <v>276</v>
      </c>
      <c r="C119" s="4" t="s">
        <v>252</v>
      </c>
      <c r="D119" s="32">
        <v>22251009</v>
      </c>
      <c r="E119" s="31" t="s">
        <v>631</v>
      </c>
      <c r="F119" s="10"/>
      <c r="G119" s="10"/>
      <c r="H119" s="8"/>
      <c r="I119" s="10"/>
      <c r="J119" s="10"/>
      <c r="K119" s="10"/>
      <c r="L119" s="8"/>
      <c r="M119" s="35"/>
      <c r="N119" s="10"/>
      <c r="O119" s="10"/>
      <c r="P119" s="10"/>
      <c r="Q119" s="10"/>
      <c r="R119" s="10"/>
      <c r="S119" s="35"/>
      <c r="T119" s="10"/>
      <c r="U119" s="10"/>
      <c r="V119" s="10"/>
      <c r="W119" s="10"/>
      <c r="X119" s="10"/>
      <c r="Y119" s="10"/>
      <c r="Z119" s="10"/>
      <c r="AA119" s="10"/>
    </row>
    <row r="120" spans="1:27">
      <c r="A120" s="11"/>
      <c r="B120" s="31" t="s">
        <v>282</v>
      </c>
      <c r="C120" s="4" t="s">
        <v>252</v>
      </c>
      <c r="D120" s="32">
        <v>22251013</v>
      </c>
      <c r="E120" s="31" t="s">
        <v>631</v>
      </c>
      <c r="F120" s="10"/>
      <c r="G120" s="10"/>
      <c r="H120" s="8"/>
      <c r="I120" s="10"/>
      <c r="J120" s="10"/>
      <c r="K120" s="10"/>
      <c r="L120" s="8"/>
      <c r="M120" s="35"/>
      <c r="N120" s="10"/>
      <c r="O120" s="10"/>
      <c r="P120" s="10"/>
      <c r="Q120" s="10"/>
      <c r="R120" s="10"/>
      <c r="S120" s="35"/>
      <c r="T120" s="10"/>
      <c r="U120" s="10"/>
      <c r="V120" s="10"/>
      <c r="W120" s="10"/>
      <c r="X120" s="10"/>
      <c r="Y120" s="10"/>
      <c r="Z120" s="10"/>
      <c r="AA120" s="10"/>
    </row>
    <row r="121" spans="1:27">
      <c r="A121" s="11"/>
      <c r="B121" s="31" t="s">
        <v>283</v>
      </c>
      <c r="C121" s="4" t="s">
        <v>252</v>
      </c>
      <c r="D121" s="32">
        <v>22251014</v>
      </c>
      <c r="E121" s="31" t="s">
        <v>631</v>
      </c>
      <c r="F121" s="10"/>
      <c r="G121" s="10"/>
      <c r="H121" s="8"/>
      <c r="I121" s="10"/>
      <c r="J121" s="10"/>
      <c r="K121" s="10"/>
      <c r="L121" s="8"/>
      <c r="M121" s="35"/>
      <c r="N121" s="10"/>
      <c r="O121" s="10"/>
      <c r="P121" s="10"/>
      <c r="Q121" s="10"/>
      <c r="R121" s="10"/>
      <c r="S121" s="35"/>
      <c r="T121" s="10"/>
      <c r="U121" s="10"/>
      <c r="V121" s="10"/>
      <c r="W121" s="10"/>
      <c r="X121" s="10"/>
      <c r="Y121" s="10"/>
      <c r="Z121" s="10"/>
      <c r="AA121" s="10"/>
    </row>
    <row r="122" spans="1:27">
      <c r="A122" s="11"/>
      <c r="B122" s="31" t="s">
        <v>277</v>
      </c>
      <c r="C122" s="4" t="s">
        <v>252</v>
      </c>
      <c r="D122" s="32">
        <v>22251050</v>
      </c>
      <c r="E122" s="31" t="s">
        <v>629</v>
      </c>
      <c r="F122" s="10"/>
      <c r="G122" s="10"/>
      <c r="H122" s="8"/>
      <c r="I122" s="10"/>
      <c r="J122" s="10"/>
      <c r="K122" s="10"/>
      <c r="L122" s="8"/>
      <c r="M122" s="35"/>
      <c r="N122" s="10"/>
      <c r="O122" s="10"/>
      <c r="P122" s="10"/>
      <c r="Q122" s="10"/>
      <c r="R122" s="10"/>
      <c r="S122" s="35"/>
      <c r="T122" s="10"/>
      <c r="U122" s="10"/>
      <c r="V122" s="10"/>
      <c r="W122" s="10"/>
      <c r="X122" s="10"/>
      <c r="Y122" s="10"/>
      <c r="Z122" s="10"/>
      <c r="AA122" s="10"/>
    </row>
    <row r="123" spans="1:27">
      <c r="A123" s="11"/>
      <c r="B123" s="31" t="s">
        <v>275</v>
      </c>
      <c r="C123" s="4" t="s">
        <v>252</v>
      </c>
      <c r="D123" s="32">
        <v>22251062</v>
      </c>
      <c r="E123" s="31" t="s">
        <v>1433</v>
      </c>
      <c r="F123" s="10"/>
      <c r="G123" s="10"/>
      <c r="H123" s="8"/>
      <c r="I123" s="10"/>
      <c r="J123" s="10"/>
      <c r="K123" s="10"/>
      <c r="L123" s="8"/>
      <c r="M123" s="35"/>
      <c r="N123" s="10"/>
      <c r="O123" s="10"/>
      <c r="P123" s="10"/>
      <c r="Q123" s="10"/>
      <c r="R123" s="10"/>
      <c r="S123" s="35"/>
      <c r="T123" s="10"/>
      <c r="U123" s="10"/>
      <c r="V123" s="10"/>
      <c r="W123" s="10"/>
      <c r="X123" s="10"/>
      <c r="Y123" s="10"/>
      <c r="Z123" s="10"/>
      <c r="AA123" s="10"/>
    </row>
    <row r="124" spans="1:27">
      <c r="A124" s="11"/>
      <c r="B124" s="31" t="s">
        <v>278</v>
      </c>
      <c r="C124" s="4" t="s">
        <v>252</v>
      </c>
      <c r="D124" s="32">
        <v>22251081</v>
      </c>
      <c r="E124" s="31" t="s">
        <v>631</v>
      </c>
      <c r="F124" s="10"/>
      <c r="G124" s="10"/>
      <c r="H124" s="8"/>
      <c r="I124" s="10"/>
      <c r="J124" s="10"/>
      <c r="K124" s="10"/>
      <c r="L124" s="8"/>
      <c r="M124" s="35"/>
      <c r="N124" s="10"/>
      <c r="O124" s="10"/>
      <c r="P124" s="10"/>
      <c r="Q124" s="10"/>
      <c r="R124" s="10"/>
      <c r="S124" s="35"/>
      <c r="T124" s="10"/>
      <c r="U124" s="10"/>
      <c r="V124" s="10"/>
      <c r="W124" s="10"/>
      <c r="X124" s="10"/>
      <c r="Y124" s="10"/>
      <c r="Z124" s="10"/>
      <c r="AA124" s="10"/>
    </row>
    <row r="125" spans="1:27">
      <c r="A125" s="11"/>
      <c r="B125" s="31" t="s">
        <v>279</v>
      </c>
      <c r="C125" s="4" t="s">
        <v>252</v>
      </c>
      <c r="D125" s="32">
        <v>22251103</v>
      </c>
      <c r="E125" s="31" t="s">
        <v>631</v>
      </c>
      <c r="F125" s="10"/>
      <c r="G125" s="10"/>
      <c r="H125" s="8"/>
      <c r="I125" s="10"/>
      <c r="J125" s="10"/>
      <c r="K125" s="10"/>
      <c r="L125" s="8"/>
      <c r="M125" s="35"/>
      <c r="N125" s="10"/>
      <c r="O125" s="10"/>
      <c r="P125" s="10"/>
      <c r="Q125" s="10"/>
      <c r="R125" s="10"/>
      <c r="S125" s="35"/>
      <c r="T125" s="10"/>
      <c r="U125" s="10"/>
      <c r="V125" s="10"/>
      <c r="W125" s="10"/>
      <c r="X125" s="10"/>
      <c r="Y125" s="10"/>
      <c r="Z125" s="10"/>
      <c r="AA125" s="10"/>
    </row>
    <row r="126" spans="1:27">
      <c r="A126" s="11"/>
      <c r="B126" s="31" t="s">
        <v>284</v>
      </c>
      <c r="C126" s="4" t="s">
        <v>252</v>
      </c>
      <c r="D126" s="32">
        <v>22251111</v>
      </c>
      <c r="E126" s="31" t="s">
        <v>629</v>
      </c>
      <c r="F126" s="10"/>
      <c r="G126" s="10"/>
      <c r="H126" s="8"/>
      <c r="I126" s="10"/>
      <c r="J126" s="36"/>
      <c r="K126" s="10"/>
      <c r="L126" s="8"/>
      <c r="M126" s="35"/>
      <c r="N126" s="10"/>
      <c r="O126" s="10"/>
      <c r="P126" s="10"/>
      <c r="Q126" s="10"/>
      <c r="R126" s="10"/>
      <c r="S126" s="35"/>
      <c r="T126" s="10"/>
      <c r="U126" s="10"/>
      <c r="V126" s="10"/>
      <c r="W126" s="10"/>
      <c r="X126" s="10"/>
      <c r="Y126" s="10"/>
      <c r="Z126" s="10"/>
      <c r="AA126" s="10"/>
    </row>
    <row r="127" spans="1:27">
      <c r="A127" s="11"/>
      <c r="B127" s="31" t="s">
        <v>273</v>
      </c>
      <c r="C127" s="4" t="s">
        <v>252</v>
      </c>
      <c r="D127" s="32">
        <v>22251112</v>
      </c>
      <c r="E127" s="31" t="s">
        <v>631</v>
      </c>
      <c r="F127" s="10"/>
      <c r="G127" s="10"/>
      <c r="H127" s="8"/>
      <c r="I127" s="10"/>
      <c r="J127" s="10"/>
      <c r="K127" s="10"/>
      <c r="L127" s="8"/>
      <c r="M127" s="35"/>
      <c r="N127" s="10" t="s">
        <v>1893</v>
      </c>
      <c r="O127" s="37" t="s">
        <v>1603</v>
      </c>
      <c r="P127" s="10"/>
      <c r="Q127" s="36">
        <v>45412</v>
      </c>
      <c r="R127" s="37" t="s">
        <v>1894</v>
      </c>
      <c r="S127" s="35" t="s">
        <v>1693</v>
      </c>
      <c r="T127" s="10"/>
      <c r="U127" s="10"/>
      <c r="V127" s="10"/>
      <c r="W127" s="10"/>
      <c r="X127" s="10"/>
      <c r="Y127" s="10"/>
      <c r="Z127" s="10"/>
      <c r="AA127" s="10"/>
    </row>
    <row r="128" spans="1:27">
      <c r="A128" s="11"/>
      <c r="B128" s="31" t="s">
        <v>285</v>
      </c>
      <c r="C128" s="4" t="s">
        <v>252</v>
      </c>
      <c r="D128" s="32">
        <v>22251125</v>
      </c>
      <c r="E128" s="31" t="s">
        <v>631</v>
      </c>
      <c r="F128" s="10"/>
      <c r="G128" s="10"/>
      <c r="H128" s="8"/>
      <c r="I128" s="10"/>
      <c r="J128" s="10"/>
      <c r="K128" s="10"/>
      <c r="L128" s="8"/>
      <c r="M128" s="35"/>
      <c r="N128" s="10"/>
      <c r="O128" s="10"/>
      <c r="P128" s="10"/>
      <c r="Q128" s="10"/>
      <c r="R128" s="10"/>
      <c r="S128" s="35"/>
      <c r="T128" s="10"/>
      <c r="U128" s="10"/>
      <c r="V128" s="10"/>
      <c r="W128" s="10"/>
      <c r="X128" s="10"/>
      <c r="Y128" s="10"/>
      <c r="Z128" s="10"/>
      <c r="AA128" s="10"/>
    </row>
    <row r="129" spans="1:27">
      <c r="A129" s="11"/>
      <c r="B129" s="31" t="s">
        <v>286</v>
      </c>
      <c r="C129" s="4" t="s">
        <v>252</v>
      </c>
      <c r="D129" s="32">
        <v>22251138</v>
      </c>
      <c r="E129" s="31" t="s">
        <v>629</v>
      </c>
      <c r="F129" s="10"/>
      <c r="G129" s="10"/>
      <c r="H129" s="8"/>
      <c r="I129" s="10"/>
      <c r="J129" s="10"/>
      <c r="K129" s="10"/>
      <c r="L129" s="8"/>
      <c r="M129" s="35"/>
      <c r="N129" s="10"/>
      <c r="O129" s="10"/>
      <c r="P129" s="10"/>
      <c r="Q129" s="10"/>
      <c r="R129" s="10"/>
      <c r="S129" s="35"/>
      <c r="T129" s="10"/>
      <c r="U129" s="10"/>
      <c r="V129" s="10"/>
      <c r="W129" s="10"/>
      <c r="X129" s="10"/>
      <c r="Y129" s="10"/>
      <c r="Z129" s="10"/>
      <c r="AA129" s="10"/>
    </row>
    <row r="130" ht="52" spans="1:27">
      <c r="A130" s="11"/>
      <c r="B130" s="31" t="s">
        <v>257</v>
      </c>
      <c r="C130" s="4" t="s">
        <v>252</v>
      </c>
      <c r="D130" s="32">
        <v>22251147</v>
      </c>
      <c r="E130" s="31" t="s">
        <v>629</v>
      </c>
      <c r="F130" s="10"/>
      <c r="G130" s="10"/>
      <c r="H130" s="8" t="s">
        <v>1895</v>
      </c>
      <c r="I130" s="10" t="s">
        <v>1827</v>
      </c>
      <c r="J130" s="36">
        <v>45429</v>
      </c>
      <c r="K130" s="10" t="s">
        <v>1896</v>
      </c>
      <c r="L130" s="8" t="s">
        <v>1897</v>
      </c>
      <c r="M130" s="35" t="s">
        <v>1597</v>
      </c>
      <c r="N130" s="10"/>
      <c r="O130" s="10"/>
      <c r="P130" s="10"/>
      <c r="Q130" s="10"/>
      <c r="R130" s="10"/>
      <c r="S130" s="35"/>
      <c r="T130" s="10"/>
      <c r="U130" s="10"/>
      <c r="V130" s="10"/>
      <c r="W130" s="10"/>
      <c r="X130" s="10"/>
      <c r="Y130" s="10"/>
      <c r="Z130" s="10"/>
      <c r="AA130" s="10"/>
    </row>
    <row r="131" ht="39" spans="1:27">
      <c r="A131" s="11"/>
      <c r="B131" s="31" t="s">
        <v>262</v>
      </c>
      <c r="C131" s="4" t="s">
        <v>252</v>
      </c>
      <c r="D131" s="32">
        <v>22251150</v>
      </c>
      <c r="E131" s="31" t="s">
        <v>629</v>
      </c>
      <c r="F131" s="10"/>
      <c r="G131" s="10"/>
      <c r="H131" s="8" t="s">
        <v>1898</v>
      </c>
      <c r="I131" s="10" t="s">
        <v>1899</v>
      </c>
      <c r="J131" s="36">
        <v>45366</v>
      </c>
      <c r="K131" s="10" t="s">
        <v>1900</v>
      </c>
      <c r="L131" s="8" t="s">
        <v>1901</v>
      </c>
      <c r="M131" s="35" t="s">
        <v>1708</v>
      </c>
      <c r="N131" s="37" t="s">
        <v>1902</v>
      </c>
      <c r="O131" s="37" t="s">
        <v>1603</v>
      </c>
      <c r="P131" s="10"/>
      <c r="Q131" s="36">
        <v>45450</v>
      </c>
      <c r="R131" s="37" t="s">
        <v>1903</v>
      </c>
      <c r="S131" s="35" t="s">
        <v>1904</v>
      </c>
      <c r="T131" s="10"/>
      <c r="U131" s="10"/>
      <c r="V131" s="10"/>
      <c r="W131" s="10"/>
      <c r="X131" s="10"/>
      <c r="Y131" s="10"/>
      <c r="Z131" s="10"/>
      <c r="AA131" s="10"/>
    </row>
    <row r="132" spans="1:27">
      <c r="A132" s="11"/>
      <c r="B132" s="31"/>
      <c r="C132" s="4"/>
      <c r="D132" s="32"/>
      <c r="E132" s="31"/>
      <c r="F132" s="10"/>
      <c r="G132" s="10"/>
      <c r="H132" s="8"/>
      <c r="I132" s="10"/>
      <c r="J132" s="36"/>
      <c r="K132" s="10"/>
      <c r="L132" s="8"/>
      <c r="M132" s="35"/>
      <c r="N132" s="37" t="s">
        <v>1905</v>
      </c>
      <c r="O132" s="37" t="s">
        <v>1603</v>
      </c>
      <c r="P132" s="10"/>
      <c r="Q132" s="36">
        <v>45422</v>
      </c>
      <c r="R132" s="37" t="s">
        <v>1906</v>
      </c>
      <c r="S132" s="35" t="s">
        <v>1712</v>
      </c>
      <c r="T132" s="10"/>
      <c r="U132" s="10"/>
      <c r="V132" s="10"/>
      <c r="W132" s="10"/>
      <c r="X132" s="10"/>
      <c r="Y132" s="10"/>
      <c r="Z132" s="10"/>
      <c r="AA132" s="10"/>
    </row>
    <row r="133" spans="1:27">
      <c r="A133" s="11"/>
      <c r="B133" s="31"/>
      <c r="C133" s="4"/>
      <c r="D133" s="32"/>
      <c r="E133" s="31"/>
      <c r="F133" s="10"/>
      <c r="G133" s="10"/>
      <c r="H133" s="8"/>
      <c r="I133" s="10"/>
      <c r="J133" s="36"/>
      <c r="K133" s="10"/>
      <c r="L133" s="8"/>
      <c r="M133" s="35"/>
      <c r="N133" s="37" t="s">
        <v>1907</v>
      </c>
      <c r="O133" s="37" t="s">
        <v>1603</v>
      </c>
      <c r="P133" s="10"/>
      <c r="Q133" s="36">
        <v>45499</v>
      </c>
      <c r="R133" s="37" t="s">
        <v>1908</v>
      </c>
      <c r="S133" s="35" t="s">
        <v>1667</v>
      </c>
      <c r="T133" s="10"/>
      <c r="U133" s="10"/>
      <c r="V133" s="10"/>
      <c r="W133" s="10"/>
      <c r="X133" s="10"/>
      <c r="Y133" s="10"/>
      <c r="Z133" s="10"/>
      <c r="AA133" s="10"/>
    </row>
    <row r="134" ht="39" spans="1:27">
      <c r="A134" s="11"/>
      <c r="B134" s="31" t="s">
        <v>267</v>
      </c>
      <c r="C134" s="4" t="s">
        <v>252</v>
      </c>
      <c r="D134" s="32">
        <v>22251152</v>
      </c>
      <c r="E134" s="31" t="s">
        <v>629</v>
      </c>
      <c r="F134" s="10"/>
      <c r="G134" s="10"/>
      <c r="H134" s="8" t="s">
        <v>1909</v>
      </c>
      <c r="I134" s="10" t="s">
        <v>1910</v>
      </c>
      <c r="J134" s="36">
        <v>45304</v>
      </c>
      <c r="K134" s="10" t="s">
        <v>1911</v>
      </c>
      <c r="L134" s="8" t="s">
        <v>1912</v>
      </c>
      <c r="M134" s="35" t="s">
        <v>1829</v>
      </c>
      <c r="N134" s="10"/>
      <c r="O134" s="10"/>
      <c r="P134" s="10"/>
      <c r="Q134" s="10"/>
      <c r="R134" s="10"/>
      <c r="S134" s="35"/>
      <c r="T134" s="10"/>
      <c r="U134" s="10"/>
      <c r="V134" s="10"/>
      <c r="W134" s="10"/>
      <c r="X134" s="10"/>
      <c r="Y134" s="10"/>
      <c r="Z134" s="10"/>
      <c r="AA134" s="10"/>
    </row>
    <row r="135" spans="1:27">
      <c r="A135" s="11"/>
      <c r="B135" s="31" t="s">
        <v>259</v>
      </c>
      <c r="C135" s="4" t="s">
        <v>252</v>
      </c>
      <c r="D135" s="32">
        <v>22251160</v>
      </c>
      <c r="E135" s="31" t="s">
        <v>629</v>
      </c>
      <c r="F135" s="10"/>
      <c r="G135" s="10"/>
      <c r="H135" s="8"/>
      <c r="I135" s="10"/>
      <c r="J135" s="36"/>
      <c r="K135" s="10"/>
      <c r="L135" s="8"/>
      <c r="M135" s="35"/>
      <c r="N135" s="10"/>
      <c r="O135" s="10"/>
      <c r="P135" s="10"/>
      <c r="Q135" s="10"/>
      <c r="R135" s="10"/>
      <c r="S135" s="35"/>
      <c r="T135" s="10"/>
      <c r="U135" s="10"/>
      <c r="V135" s="10"/>
      <c r="W135" s="10"/>
      <c r="X135" s="10"/>
      <c r="Y135" s="10"/>
      <c r="Z135" s="10"/>
      <c r="AA135" s="10"/>
    </row>
    <row r="136" ht="39" spans="1:27">
      <c r="A136" s="11"/>
      <c r="B136" s="31" t="s">
        <v>253</v>
      </c>
      <c r="C136" s="4" t="s">
        <v>252</v>
      </c>
      <c r="D136" s="32">
        <v>22251165</v>
      </c>
      <c r="E136" s="31" t="s">
        <v>631</v>
      </c>
      <c r="F136" s="10"/>
      <c r="G136" s="10"/>
      <c r="H136" s="8" t="s">
        <v>1913</v>
      </c>
      <c r="I136" s="10" t="s">
        <v>1914</v>
      </c>
      <c r="J136" s="36">
        <v>45394</v>
      </c>
      <c r="K136" s="10" t="s">
        <v>1896</v>
      </c>
      <c r="L136" s="8" t="s">
        <v>1915</v>
      </c>
      <c r="M136" s="35" t="s">
        <v>1583</v>
      </c>
      <c r="N136" s="10"/>
      <c r="O136" s="10"/>
      <c r="P136" s="10"/>
      <c r="Q136" s="10"/>
      <c r="R136" s="10"/>
      <c r="S136" s="35"/>
      <c r="T136" s="10"/>
      <c r="U136" s="10"/>
      <c r="V136" s="10"/>
      <c r="W136" s="10"/>
      <c r="X136" s="10"/>
      <c r="Y136" s="10"/>
      <c r="Z136" s="10"/>
      <c r="AA136" s="10"/>
    </row>
    <row r="137" ht="39" spans="1:27">
      <c r="A137" s="11"/>
      <c r="B137" s="31"/>
      <c r="C137" s="4"/>
      <c r="D137" s="32"/>
      <c r="E137" s="31"/>
      <c r="F137" s="10"/>
      <c r="G137" s="10"/>
      <c r="H137" s="8" t="s">
        <v>1916</v>
      </c>
      <c r="I137" s="10" t="s">
        <v>1914</v>
      </c>
      <c r="J137" s="36">
        <v>45476</v>
      </c>
      <c r="K137" s="10" t="s">
        <v>1896</v>
      </c>
      <c r="L137" s="8" t="s">
        <v>1917</v>
      </c>
      <c r="M137" s="35" t="s">
        <v>1583</v>
      </c>
      <c r="N137" s="10"/>
      <c r="O137" s="10"/>
      <c r="P137" s="10"/>
      <c r="Q137" s="10"/>
      <c r="R137" s="10"/>
      <c r="S137" s="35"/>
      <c r="T137" s="10"/>
      <c r="U137" s="10"/>
      <c r="V137" s="10"/>
      <c r="W137" s="10"/>
      <c r="X137" s="10"/>
      <c r="Y137" s="10"/>
      <c r="Z137" s="10"/>
      <c r="AA137" s="10"/>
    </row>
    <row r="138" spans="1:27">
      <c r="A138" s="11"/>
      <c r="B138" s="31" t="s">
        <v>269</v>
      </c>
      <c r="C138" s="4" t="s">
        <v>252</v>
      </c>
      <c r="D138" s="32">
        <v>22251167</v>
      </c>
      <c r="E138" s="31" t="s">
        <v>629</v>
      </c>
      <c r="F138" s="10"/>
      <c r="G138" s="10"/>
      <c r="H138" s="8"/>
      <c r="I138" s="10"/>
      <c r="J138" s="10"/>
      <c r="K138" s="10"/>
      <c r="L138" s="8"/>
      <c r="M138" s="35"/>
      <c r="N138" s="37" t="s">
        <v>1918</v>
      </c>
      <c r="O138" s="37" t="s">
        <v>1603</v>
      </c>
      <c r="P138" s="10"/>
      <c r="Q138" s="36">
        <v>45524</v>
      </c>
      <c r="R138" s="37" t="s">
        <v>1919</v>
      </c>
      <c r="S138" s="35" t="s">
        <v>1712</v>
      </c>
      <c r="T138" s="10"/>
      <c r="U138" s="10"/>
      <c r="V138" s="10"/>
      <c r="W138" s="10"/>
      <c r="X138" s="10"/>
      <c r="Y138" s="10"/>
      <c r="Z138" s="10"/>
      <c r="AA138" s="10"/>
    </row>
    <row r="139" spans="1:27">
      <c r="A139" s="11"/>
      <c r="B139" s="31" t="s">
        <v>280</v>
      </c>
      <c r="C139" s="4" t="s">
        <v>252</v>
      </c>
      <c r="D139" s="32">
        <v>22251174</v>
      </c>
      <c r="E139" s="31" t="s">
        <v>629</v>
      </c>
      <c r="F139" s="10"/>
      <c r="G139" s="10"/>
      <c r="H139" s="8"/>
      <c r="I139" s="10"/>
      <c r="J139" s="10"/>
      <c r="K139" s="10"/>
      <c r="L139" s="8"/>
      <c r="M139" s="35"/>
      <c r="N139" s="10"/>
      <c r="O139" s="10"/>
      <c r="P139" s="10"/>
      <c r="Q139" s="10"/>
      <c r="R139" s="10"/>
      <c r="S139" s="35"/>
      <c r="T139" s="10"/>
      <c r="U139" s="10"/>
      <c r="V139" s="10"/>
      <c r="W139" s="10"/>
      <c r="X139" s="10"/>
      <c r="Y139" s="10"/>
      <c r="Z139" s="10"/>
      <c r="AA139" s="10"/>
    </row>
    <row r="140" spans="1:27">
      <c r="A140" s="11"/>
      <c r="B140" s="31" t="s">
        <v>287</v>
      </c>
      <c r="C140" s="4" t="s">
        <v>252</v>
      </c>
      <c r="D140" s="32">
        <v>22251175</v>
      </c>
      <c r="E140" s="31" t="s">
        <v>631</v>
      </c>
      <c r="F140" s="10"/>
      <c r="G140" s="10"/>
      <c r="H140" s="8"/>
      <c r="I140" s="10"/>
      <c r="J140" s="10"/>
      <c r="K140" s="10"/>
      <c r="L140" s="8"/>
      <c r="M140" s="35"/>
      <c r="N140" s="10"/>
      <c r="O140" s="10"/>
      <c r="P140" s="10"/>
      <c r="Q140" s="10"/>
      <c r="R140" s="10"/>
      <c r="S140" s="35"/>
      <c r="T140" s="10"/>
      <c r="U140" s="10"/>
      <c r="V140" s="10"/>
      <c r="W140" s="10"/>
      <c r="X140" s="10"/>
      <c r="Y140" s="10"/>
      <c r="Z140" s="10"/>
      <c r="AA140" s="10"/>
    </row>
    <row r="141" ht="39" spans="1:27">
      <c r="A141" s="11"/>
      <c r="B141" s="31" t="s">
        <v>264</v>
      </c>
      <c r="C141" s="4" t="s">
        <v>252</v>
      </c>
      <c r="D141" s="32">
        <v>22251182</v>
      </c>
      <c r="E141" s="31" t="s">
        <v>631</v>
      </c>
      <c r="F141" s="10"/>
      <c r="G141" s="10"/>
      <c r="H141" s="8" t="s">
        <v>1920</v>
      </c>
      <c r="I141" s="10" t="s">
        <v>1921</v>
      </c>
      <c r="J141" s="36">
        <v>45530</v>
      </c>
      <c r="K141" s="10" t="s">
        <v>1911</v>
      </c>
      <c r="L141" s="8" t="s">
        <v>1922</v>
      </c>
      <c r="M141" s="35" t="s">
        <v>1693</v>
      </c>
      <c r="N141" s="37" t="s">
        <v>1923</v>
      </c>
      <c r="O141" s="37" t="s">
        <v>1603</v>
      </c>
      <c r="P141" s="10"/>
      <c r="Q141" s="36">
        <v>45237</v>
      </c>
      <c r="R141" s="37" t="s">
        <v>1924</v>
      </c>
      <c r="S141" s="35" t="s">
        <v>1708</v>
      </c>
      <c r="T141" s="10"/>
      <c r="U141" s="10"/>
      <c r="V141" s="10"/>
      <c r="W141" s="10"/>
      <c r="X141" s="10"/>
      <c r="Y141" s="10"/>
      <c r="Z141" s="10"/>
      <c r="AA141" s="10"/>
    </row>
    <row r="142" ht="26" spans="1:27">
      <c r="A142" s="11"/>
      <c r="B142" s="31"/>
      <c r="C142" s="4"/>
      <c r="D142" s="32"/>
      <c r="E142" s="31"/>
      <c r="F142" s="10"/>
      <c r="G142" s="10"/>
      <c r="H142" s="8" t="s">
        <v>1925</v>
      </c>
      <c r="I142" s="10" t="s">
        <v>1926</v>
      </c>
      <c r="J142" s="36">
        <v>45301</v>
      </c>
      <c r="K142" s="10" t="s">
        <v>1927</v>
      </c>
      <c r="L142" s="8" t="s">
        <v>1928</v>
      </c>
      <c r="M142" s="35" t="s">
        <v>1601</v>
      </c>
      <c r="N142" s="37" t="s">
        <v>1929</v>
      </c>
      <c r="O142" s="37" t="s">
        <v>1603</v>
      </c>
      <c r="P142" s="10"/>
      <c r="Q142" s="36">
        <v>45387</v>
      </c>
      <c r="R142" s="37" t="s">
        <v>1930</v>
      </c>
      <c r="S142" s="35" t="s">
        <v>1693</v>
      </c>
      <c r="T142" s="10"/>
      <c r="U142" s="10"/>
      <c r="V142" s="10"/>
      <c r="W142" s="10"/>
      <c r="X142" s="10"/>
      <c r="Y142" s="10"/>
      <c r="Z142" s="10"/>
      <c r="AA142" s="10"/>
    </row>
    <row r="143" ht="52" spans="1:27">
      <c r="A143" s="11"/>
      <c r="B143" s="31" t="s">
        <v>260</v>
      </c>
      <c r="C143" s="4" t="s">
        <v>252</v>
      </c>
      <c r="D143" s="32">
        <v>22251189</v>
      </c>
      <c r="E143" s="31" t="s">
        <v>631</v>
      </c>
      <c r="F143" s="10"/>
      <c r="G143" s="10"/>
      <c r="H143" s="8" t="s">
        <v>1931</v>
      </c>
      <c r="I143" s="10" t="s">
        <v>1932</v>
      </c>
      <c r="J143" s="36">
        <v>45511</v>
      </c>
      <c r="K143" s="10" t="s">
        <v>1896</v>
      </c>
      <c r="L143" s="8" t="s">
        <v>1933</v>
      </c>
      <c r="M143" s="35" t="s">
        <v>1583</v>
      </c>
      <c r="N143" s="10"/>
      <c r="O143" s="10"/>
      <c r="P143" s="10"/>
      <c r="Q143" s="10"/>
      <c r="R143" s="10"/>
      <c r="S143" s="35"/>
      <c r="T143" s="10"/>
      <c r="U143" s="37"/>
      <c r="V143" s="37"/>
      <c r="W143" s="37"/>
      <c r="X143" s="35"/>
      <c r="Y143" s="10"/>
      <c r="Z143" s="10"/>
      <c r="AA143" s="10"/>
    </row>
    <row r="144" spans="1:27">
      <c r="A144" s="11"/>
      <c r="B144" s="31" t="s">
        <v>258</v>
      </c>
      <c r="C144" s="4" t="s">
        <v>252</v>
      </c>
      <c r="D144" s="32">
        <v>22251213</v>
      </c>
      <c r="E144" s="31" t="s">
        <v>1433</v>
      </c>
      <c r="F144" s="10"/>
      <c r="G144" s="10"/>
      <c r="H144" s="8"/>
      <c r="I144" s="10"/>
      <c r="J144" s="10"/>
      <c r="K144" s="10"/>
      <c r="L144" s="8"/>
      <c r="M144" s="35"/>
      <c r="N144" s="10"/>
      <c r="O144" s="10"/>
      <c r="P144" s="10"/>
      <c r="Q144" s="10"/>
      <c r="R144" s="10"/>
      <c r="S144" s="35"/>
      <c r="T144" s="10"/>
      <c r="U144" s="10"/>
      <c r="V144" s="10"/>
      <c r="W144" s="10"/>
      <c r="X144" s="10"/>
      <c r="Y144" s="10">
        <v>1</v>
      </c>
      <c r="Z144" s="10"/>
      <c r="AA144" s="10"/>
    </row>
    <row r="145" spans="1:27">
      <c r="A145" s="11"/>
      <c r="B145" s="31" t="s">
        <v>288</v>
      </c>
      <c r="C145" s="4" t="s">
        <v>252</v>
      </c>
      <c r="D145" s="32">
        <v>22251225</v>
      </c>
      <c r="E145" s="31" t="s">
        <v>631</v>
      </c>
      <c r="F145" s="10"/>
      <c r="G145" s="10"/>
      <c r="H145" s="8"/>
      <c r="I145" s="10"/>
      <c r="J145" s="10"/>
      <c r="K145" s="10"/>
      <c r="L145" s="8"/>
      <c r="M145" s="35"/>
      <c r="N145" s="10"/>
      <c r="O145" s="10"/>
      <c r="P145" s="10"/>
      <c r="Q145" s="10"/>
      <c r="R145" s="10"/>
      <c r="S145" s="35"/>
      <c r="T145" s="10"/>
      <c r="U145" s="10"/>
      <c r="V145" s="10"/>
      <c r="W145" s="10"/>
      <c r="X145" s="10"/>
      <c r="Y145" s="10"/>
      <c r="Z145" s="10"/>
      <c r="AA145" s="10"/>
    </row>
    <row r="146" spans="1:27">
      <c r="A146" s="11"/>
      <c r="B146" s="31" t="s">
        <v>270</v>
      </c>
      <c r="C146" s="4" t="s">
        <v>252</v>
      </c>
      <c r="D146" s="32">
        <v>22251229</v>
      </c>
      <c r="E146" s="31" t="s">
        <v>1433</v>
      </c>
      <c r="F146" s="10"/>
      <c r="G146" s="10"/>
      <c r="H146" s="8"/>
      <c r="I146" s="10"/>
      <c r="J146" s="10"/>
      <c r="K146" s="10"/>
      <c r="L146" s="8"/>
      <c r="M146" s="35"/>
      <c r="N146" s="10"/>
      <c r="O146" s="10"/>
      <c r="P146" s="10"/>
      <c r="Q146" s="10"/>
      <c r="R146" s="10"/>
      <c r="S146" s="35"/>
      <c r="T146" s="10"/>
      <c r="U146" s="10"/>
      <c r="V146" s="10"/>
      <c r="W146" s="10"/>
      <c r="X146" s="10"/>
      <c r="Y146" s="10"/>
      <c r="Z146" s="10"/>
      <c r="AA146" s="10"/>
    </row>
    <row r="147" spans="1:27">
      <c r="A147" s="11"/>
      <c r="B147" s="31" t="s">
        <v>289</v>
      </c>
      <c r="C147" s="4" t="s">
        <v>252</v>
      </c>
      <c r="D147" s="32">
        <v>22251230</v>
      </c>
      <c r="E147" s="31" t="s">
        <v>631</v>
      </c>
      <c r="F147" s="10"/>
      <c r="G147" s="10"/>
      <c r="H147" s="8"/>
      <c r="I147" s="10"/>
      <c r="J147" s="10"/>
      <c r="K147" s="10"/>
      <c r="L147" s="8"/>
      <c r="M147" s="35"/>
      <c r="N147" s="10"/>
      <c r="O147" s="10"/>
      <c r="P147" s="10"/>
      <c r="Q147" s="10"/>
      <c r="R147" s="10"/>
      <c r="S147" s="35"/>
      <c r="T147" s="10"/>
      <c r="U147" s="10"/>
      <c r="V147" s="10"/>
      <c r="W147" s="10"/>
      <c r="X147" s="10"/>
      <c r="Y147" s="10"/>
      <c r="Z147" s="10"/>
      <c r="AA147" s="10"/>
    </row>
    <row r="148" spans="1:27">
      <c r="A148" s="11"/>
      <c r="B148" s="31" t="s">
        <v>261</v>
      </c>
      <c r="C148" s="4" t="s">
        <v>252</v>
      </c>
      <c r="D148" s="32">
        <v>22251233</v>
      </c>
      <c r="E148" s="31" t="s">
        <v>629</v>
      </c>
      <c r="F148" s="10"/>
      <c r="G148" s="10"/>
      <c r="H148" s="8"/>
      <c r="I148" s="10"/>
      <c r="J148" s="36"/>
      <c r="K148" s="10"/>
      <c r="L148" s="8"/>
      <c r="M148" s="35"/>
      <c r="N148" s="37" t="s">
        <v>1934</v>
      </c>
      <c r="O148" s="37" t="s">
        <v>1603</v>
      </c>
      <c r="P148" s="10"/>
      <c r="Q148" s="36">
        <v>45527</v>
      </c>
      <c r="R148" s="37" t="s">
        <v>1935</v>
      </c>
      <c r="S148" s="35" t="s">
        <v>1708</v>
      </c>
      <c r="T148" s="10"/>
      <c r="U148" s="10"/>
      <c r="V148" s="10"/>
      <c r="W148" s="10"/>
      <c r="X148" s="10"/>
      <c r="Y148" s="10"/>
      <c r="Z148" s="10"/>
      <c r="AA148" s="10"/>
    </row>
    <row r="149" spans="1:27">
      <c r="A149" s="11"/>
      <c r="B149" s="31" t="s">
        <v>281</v>
      </c>
      <c r="C149" s="4" t="s">
        <v>252</v>
      </c>
      <c r="D149" s="32">
        <v>22251243</v>
      </c>
      <c r="E149" s="31" t="s">
        <v>629</v>
      </c>
      <c r="F149" s="10"/>
      <c r="G149" s="10"/>
      <c r="H149" s="8"/>
      <c r="I149" s="10"/>
      <c r="J149" s="10"/>
      <c r="K149" s="10"/>
      <c r="L149" s="8"/>
      <c r="M149" s="35"/>
      <c r="N149" s="10"/>
      <c r="O149" s="10"/>
      <c r="P149" s="10"/>
      <c r="Q149" s="10"/>
      <c r="R149" s="10"/>
      <c r="S149" s="35"/>
      <c r="T149" s="10"/>
      <c r="U149" s="10"/>
      <c r="V149" s="10"/>
      <c r="W149" s="10"/>
      <c r="X149" s="10"/>
      <c r="Y149" s="10"/>
      <c r="Z149" s="10"/>
      <c r="AA149" s="10"/>
    </row>
    <row r="150" spans="1:27">
      <c r="A150" s="11"/>
      <c r="B150" s="31" t="s">
        <v>290</v>
      </c>
      <c r="C150" s="4" t="s">
        <v>252</v>
      </c>
      <c r="D150" s="32">
        <v>22251248</v>
      </c>
      <c r="E150" s="31" t="s">
        <v>819</v>
      </c>
      <c r="F150" s="10"/>
      <c r="G150" s="10"/>
      <c r="H150" s="8"/>
      <c r="I150" s="10"/>
      <c r="J150" s="10"/>
      <c r="K150" s="10"/>
      <c r="L150" s="8"/>
      <c r="M150" s="35"/>
      <c r="N150" s="10"/>
      <c r="O150" s="10"/>
      <c r="P150" s="10"/>
      <c r="Q150" s="10"/>
      <c r="R150" s="10"/>
      <c r="S150" s="35"/>
      <c r="T150" s="10"/>
      <c r="U150" s="10"/>
      <c r="V150" s="10"/>
      <c r="W150" s="10"/>
      <c r="X150" s="10"/>
      <c r="Y150" s="10"/>
      <c r="Z150" s="10"/>
      <c r="AA150" s="10"/>
    </row>
    <row r="151" ht="78" spans="1:27">
      <c r="A151" s="11"/>
      <c r="B151" s="31" t="s">
        <v>255</v>
      </c>
      <c r="C151" s="4" t="s">
        <v>252</v>
      </c>
      <c r="D151" s="32">
        <v>22251266</v>
      </c>
      <c r="E151" s="31" t="s">
        <v>631</v>
      </c>
      <c r="F151" s="10"/>
      <c r="G151" s="10"/>
      <c r="H151" s="8" t="s">
        <v>1936</v>
      </c>
      <c r="I151" s="10" t="s">
        <v>1937</v>
      </c>
      <c r="J151" s="36">
        <v>45440</v>
      </c>
      <c r="K151" s="10" t="s">
        <v>1938</v>
      </c>
      <c r="L151" s="8" t="s">
        <v>1939</v>
      </c>
      <c r="M151" s="35" t="s">
        <v>1940</v>
      </c>
      <c r="N151" s="10"/>
      <c r="O151" s="10"/>
      <c r="P151" s="10"/>
      <c r="Q151" s="10"/>
      <c r="R151" s="10"/>
      <c r="S151" s="35"/>
      <c r="T151" s="10"/>
      <c r="U151" s="10"/>
      <c r="V151" s="10"/>
      <c r="W151" s="10"/>
      <c r="X151" s="10"/>
      <c r="Y151" s="10"/>
      <c r="Z151" s="10"/>
      <c r="AA151" s="10"/>
    </row>
    <row r="152" ht="39" spans="1:27">
      <c r="A152" s="11"/>
      <c r="B152" s="31" t="s">
        <v>271</v>
      </c>
      <c r="C152" s="4" t="s">
        <v>252</v>
      </c>
      <c r="D152" s="32">
        <v>22251307</v>
      </c>
      <c r="E152" s="31" t="s">
        <v>631</v>
      </c>
      <c r="F152" s="10"/>
      <c r="G152" s="10"/>
      <c r="H152" s="8" t="s">
        <v>1941</v>
      </c>
      <c r="I152" s="10" t="s">
        <v>1942</v>
      </c>
      <c r="J152" s="36">
        <v>45412</v>
      </c>
      <c r="K152" s="10" t="s">
        <v>1927</v>
      </c>
      <c r="L152" s="8" t="s">
        <v>1943</v>
      </c>
      <c r="M152" s="35" t="s">
        <v>1583</v>
      </c>
      <c r="N152" s="37" t="s">
        <v>1944</v>
      </c>
      <c r="O152" s="37" t="s">
        <v>1603</v>
      </c>
      <c r="P152" s="10"/>
      <c r="Q152" s="36">
        <v>45401</v>
      </c>
      <c r="R152" s="37" t="s">
        <v>1945</v>
      </c>
      <c r="S152" s="35" t="s">
        <v>1708</v>
      </c>
      <c r="T152" s="10"/>
      <c r="U152" s="10"/>
      <c r="V152" s="10"/>
      <c r="W152" s="10"/>
      <c r="X152" s="10"/>
      <c r="Y152" s="10"/>
      <c r="Z152" s="10"/>
      <c r="AA152" s="10"/>
    </row>
    <row r="153" ht="65" spans="1:27">
      <c r="A153" s="11"/>
      <c r="B153" s="31"/>
      <c r="C153" s="4"/>
      <c r="D153" s="32"/>
      <c r="E153" s="31"/>
      <c r="F153" s="10"/>
      <c r="G153" s="10"/>
      <c r="H153" s="8" t="s">
        <v>1946</v>
      </c>
      <c r="I153" s="10" t="s">
        <v>1942</v>
      </c>
      <c r="J153" s="36">
        <v>45412</v>
      </c>
      <c r="K153" s="10" t="s">
        <v>1927</v>
      </c>
      <c r="L153" s="8" t="s">
        <v>1947</v>
      </c>
      <c r="M153" s="35" t="s">
        <v>1674</v>
      </c>
      <c r="N153" s="10"/>
      <c r="O153" s="10"/>
      <c r="P153" s="10"/>
      <c r="Q153" s="10"/>
      <c r="R153" s="10"/>
      <c r="S153" s="35"/>
      <c r="T153" s="10"/>
      <c r="U153" s="10"/>
      <c r="V153" s="10"/>
      <c r="W153" s="10"/>
      <c r="X153" s="10"/>
      <c r="Y153" s="10"/>
      <c r="Z153" s="10"/>
      <c r="AA153" s="10"/>
    </row>
    <row r="154" spans="1:27">
      <c r="A154" s="11"/>
      <c r="B154" s="31" t="s">
        <v>291</v>
      </c>
      <c r="C154" s="4" t="s">
        <v>252</v>
      </c>
      <c r="D154" s="32">
        <v>22251319</v>
      </c>
      <c r="E154" s="31" t="s">
        <v>631</v>
      </c>
      <c r="F154" s="10"/>
      <c r="G154" s="10"/>
      <c r="H154" s="8"/>
      <c r="I154" s="10"/>
      <c r="J154" s="10"/>
      <c r="K154" s="10"/>
      <c r="L154" s="8"/>
      <c r="M154" s="35"/>
      <c r="N154" s="10"/>
      <c r="O154" s="10"/>
      <c r="P154" s="10"/>
      <c r="Q154" s="10"/>
      <c r="R154" s="10"/>
      <c r="S154" s="35"/>
      <c r="T154" s="10"/>
      <c r="U154" s="10"/>
      <c r="V154" s="10"/>
      <c r="W154" s="10"/>
      <c r="X154" s="10"/>
      <c r="Y154" s="10"/>
      <c r="Z154" s="10"/>
      <c r="AA154" s="10"/>
    </row>
    <row r="155" ht="39" spans="1:27">
      <c r="A155" s="11"/>
      <c r="B155" s="31" t="s">
        <v>268</v>
      </c>
      <c r="C155" s="4" t="s">
        <v>252</v>
      </c>
      <c r="D155" s="32">
        <v>22251327</v>
      </c>
      <c r="E155" s="31" t="s">
        <v>631</v>
      </c>
      <c r="F155" s="10"/>
      <c r="G155" s="10"/>
      <c r="H155" s="8" t="s">
        <v>1948</v>
      </c>
      <c r="I155" s="10" t="s">
        <v>1949</v>
      </c>
      <c r="J155" s="36">
        <v>45276</v>
      </c>
      <c r="K155" s="10" t="s">
        <v>1900</v>
      </c>
      <c r="L155" s="8" t="s">
        <v>1950</v>
      </c>
      <c r="M155" s="35" t="s">
        <v>1630</v>
      </c>
      <c r="N155" s="37" t="s">
        <v>1951</v>
      </c>
      <c r="O155" s="37" t="s">
        <v>1603</v>
      </c>
      <c r="P155" s="10"/>
      <c r="Q155" s="36">
        <v>45188</v>
      </c>
      <c r="R155" s="37" t="s">
        <v>1952</v>
      </c>
      <c r="S155" s="35" t="s">
        <v>1626</v>
      </c>
      <c r="T155" s="10"/>
      <c r="U155" s="10"/>
      <c r="V155" s="10"/>
      <c r="W155" s="10"/>
      <c r="X155" s="10"/>
      <c r="Y155" s="10"/>
      <c r="Z155" s="10"/>
      <c r="AA155" s="10"/>
    </row>
    <row r="156" ht="26" spans="1:27">
      <c r="A156" s="29" t="s">
        <v>1953</v>
      </c>
      <c r="B156" s="5" t="s">
        <v>335</v>
      </c>
      <c r="C156" s="5" t="s">
        <v>292</v>
      </c>
      <c r="D156" s="5">
        <v>22251001</v>
      </c>
      <c r="E156" s="4"/>
      <c r="F156" s="4"/>
      <c r="G156" s="4"/>
      <c r="H156" s="5"/>
      <c r="I156" s="5"/>
      <c r="J156" s="5"/>
      <c r="K156" s="5"/>
      <c r="L156" s="5"/>
      <c r="M156" s="5"/>
      <c r="N156" s="5"/>
      <c r="O156" s="5"/>
      <c r="P156" s="5"/>
      <c r="Q156" s="5"/>
      <c r="R156" s="5"/>
      <c r="S156" s="5"/>
      <c r="T156" s="5"/>
      <c r="U156" s="5"/>
      <c r="V156" s="5"/>
      <c r="W156" s="5"/>
      <c r="X156" s="5"/>
      <c r="Y156" s="5"/>
      <c r="Z156" s="5"/>
      <c r="AA156" s="5"/>
    </row>
    <row r="157" ht="26" spans="1:27">
      <c r="A157" s="11"/>
      <c r="B157" s="5" t="s">
        <v>332</v>
      </c>
      <c r="C157" s="5" t="s">
        <v>292</v>
      </c>
      <c r="D157" s="5">
        <v>22251017</v>
      </c>
      <c r="E157" s="4"/>
      <c r="F157" s="4"/>
      <c r="G157" s="4"/>
      <c r="H157" s="5"/>
      <c r="I157" s="5"/>
      <c r="J157" s="5"/>
      <c r="K157" s="5"/>
      <c r="L157" s="5"/>
      <c r="M157" s="5"/>
      <c r="N157" s="5"/>
      <c r="O157" s="5"/>
      <c r="P157" s="5"/>
      <c r="Q157" s="5"/>
      <c r="R157" s="5"/>
      <c r="S157" s="5"/>
      <c r="T157" s="5"/>
      <c r="U157" s="5"/>
      <c r="V157" s="5"/>
      <c r="W157" s="5"/>
      <c r="X157" s="5"/>
      <c r="Y157" s="5"/>
      <c r="Z157" s="5"/>
      <c r="AA157" s="5"/>
    </row>
    <row r="158" ht="52" spans="1:27">
      <c r="A158" s="11"/>
      <c r="B158" s="5" t="s">
        <v>323</v>
      </c>
      <c r="C158" s="5" t="s">
        <v>292</v>
      </c>
      <c r="D158" s="5">
        <v>22251021</v>
      </c>
      <c r="E158" s="4"/>
      <c r="F158" s="4"/>
      <c r="G158" s="4"/>
      <c r="H158" s="5"/>
      <c r="I158" s="5"/>
      <c r="J158" s="5"/>
      <c r="K158" s="5"/>
      <c r="L158" s="5"/>
      <c r="M158" s="5"/>
      <c r="N158" s="5" t="s">
        <v>1954</v>
      </c>
      <c r="O158" s="5" t="s">
        <v>1603</v>
      </c>
      <c r="P158" s="5" t="s">
        <v>174</v>
      </c>
      <c r="Q158" s="5" t="s">
        <v>1955</v>
      </c>
      <c r="R158" s="5" t="s">
        <v>1956</v>
      </c>
      <c r="S158" s="45" t="s">
        <v>1601</v>
      </c>
      <c r="T158" s="5"/>
      <c r="U158" s="5"/>
      <c r="V158" s="5"/>
      <c r="W158" s="5"/>
      <c r="X158" s="5"/>
      <c r="Y158" s="5"/>
      <c r="Z158" s="5"/>
      <c r="AA158" s="5"/>
    </row>
    <row r="159" ht="26" spans="1:27">
      <c r="A159" s="11"/>
      <c r="B159" s="5" t="s">
        <v>337</v>
      </c>
      <c r="C159" s="5" t="s">
        <v>292</v>
      </c>
      <c r="D159" s="5">
        <v>22251026</v>
      </c>
      <c r="E159" s="4"/>
      <c r="F159" s="4"/>
      <c r="G159" s="4"/>
      <c r="H159" s="5"/>
      <c r="I159" s="5"/>
      <c r="J159" s="5"/>
      <c r="K159" s="5"/>
      <c r="L159" s="5"/>
      <c r="M159" s="5"/>
      <c r="N159" s="5"/>
      <c r="O159" s="5"/>
      <c r="P159" s="5"/>
      <c r="Q159" s="5"/>
      <c r="R159" s="5"/>
      <c r="S159" s="5"/>
      <c r="T159" s="5"/>
      <c r="U159" s="5"/>
      <c r="V159" s="5"/>
      <c r="W159" s="5"/>
      <c r="X159" s="5"/>
      <c r="Y159" s="5"/>
      <c r="Z159" s="5"/>
      <c r="AA159" s="5"/>
    </row>
    <row r="160" ht="39" spans="1:27">
      <c r="A160" s="11"/>
      <c r="B160" s="5" t="s">
        <v>316</v>
      </c>
      <c r="C160" s="5" t="s">
        <v>292</v>
      </c>
      <c r="D160" s="5">
        <v>22251031</v>
      </c>
      <c r="E160" s="4"/>
      <c r="F160" s="4"/>
      <c r="G160" s="4"/>
      <c r="H160" s="5"/>
      <c r="I160" s="5"/>
      <c r="J160" s="5"/>
      <c r="K160" s="5"/>
      <c r="L160" s="5"/>
      <c r="M160" s="5"/>
      <c r="N160" s="5" t="s">
        <v>1957</v>
      </c>
      <c r="O160" s="5" t="s">
        <v>1603</v>
      </c>
      <c r="P160" s="5" t="s">
        <v>99</v>
      </c>
      <c r="Q160" s="5" t="s">
        <v>1958</v>
      </c>
      <c r="R160" s="5" t="s">
        <v>1959</v>
      </c>
      <c r="S160" s="45" t="s">
        <v>1712</v>
      </c>
      <c r="T160" s="5"/>
      <c r="U160" s="5"/>
      <c r="V160" s="5"/>
      <c r="W160" s="5"/>
      <c r="X160" s="5"/>
      <c r="Y160" s="5"/>
      <c r="Z160" s="5"/>
      <c r="AA160" s="5"/>
    </row>
    <row r="161" ht="26" spans="1:27">
      <c r="A161" s="11"/>
      <c r="B161" s="5" t="s">
        <v>333</v>
      </c>
      <c r="C161" s="5" t="s">
        <v>292</v>
      </c>
      <c r="D161" s="5">
        <v>22251033</v>
      </c>
      <c r="E161" s="4"/>
      <c r="F161" s="4"/>
      <c r="G161" s="4"/>
      <c r="H161" s="5"/>
      <c r="I161" s="5"/>
      <c r="J161" s="5"/>
      <c r="K161" s="5"/>
      <c r="L161" s="5"/>
      <c r="M161" s="5"/>
      <c r="N161" s="5"/>
      <c r="O161" s="5"/>
      <c r="P161" s="5"/>
      <c r="Q161" s="5"/>
      <c r="R161" s="5"/>
      <c r="S161" s="5"/>
      <c r="T161" s="5"/>
      <c r="U161" s="5"/>
      <c r="V161" s="5"/>
      <c r="W161" s="5"/>
      <c r="X161" s="5"/>
      <c r="Y161" s="5"/>
      <c r="Z161" s="5"/>
      <c r="AA161" s="5"/>
    </row>
    <row r="162" ht="39" spans="1:27">
      <c r="A162" s="11"/>
      <c r="B162" s="5" t="s">
        <v>322</v>
      </c>
      <c r="C162" s="5" t="s">
        <v>292</v>
      </c>
      <c r="D162" s="5">
        <v>22251045</v>
      </c>
      <c r="E162" s="4"/>
      <c r="F162" s="4"/>
      <c r="G162" s="4"/>
      <c r="H162" s="5"/>
      <c r="I162" s="5"/>
      <c r="J162" s="5"/>
      <c r="K162" s="5"/>
      <c r="L162" s="5"/>
      <c r="M162" s="5"/>
      <c r="N162" s="5" t="s">
        <v>1960</v>
      </c>
      <c r="O162" s="5" t="s">
        <v>1603</v>
      </c>
      <c r="P162" s="5" t="s">
        <v>1961</v>
      </c>
      <c r="Q162" s="5" t="s">
        <v>1962</v>
      </c>
      <c r="R162" s="5" t="s">
        <v>1963</v>
      </c>
      <c r="S162" s="41">
        <v>45325</v>
      </c>
      <c r="T162" s="5"/>
      <c r="U162" s="5"/>
      <c r="V162" s="5"/>
      <c r="W162" s="5"/>
      <c r="X162" s="5"/>
      <c r="Y162" s="5"/>
      <c r="Z162" s="5"/>
      <c r="AA162" s="5"/>
    </row>
    <row r="163" ht="26" spans="1:27">
      <c r="A163" s="11"/>
      <c r="B163" s="5" t="s">
        <v>343</v>
      </c>
      <c r="C163" s="5" t="s">
        <v>292</v>
      </c>
      <c r="D163" s="5">
        <v>22251056</v>
      </c>
      <c r="E163" s="4"/>
      <c r="F163" s="4"/>
      <c r="G163" s="4"/>
      <c r="H163" s="5"/>
      <c r="I163" s="5"/>
      <c r="J163" s="5"/>
      <c r="K163" s="5"/>
      <c r="L163" s="5"/>
      <c r="M163" s="5"/>
      <c r="N163" s="5"/>
      <c r="O163" s="5"/>
      <c r="P163" s="5"/>
      <c r="Q163" s="5"/>
      <c r="R163" s="5"/>
      <c r="S163" s="5"/>
      <c r="T163" s="5"/>
      <c r="U163" s="5"/>
      <c r="V163" s="5"/>
      <c r="W163" s="5"/>
      <c r="X163" s="5"/>
      <c r="Y163" s="5"/>
      <c r="Z163" s="5"/>
      <c r="AA163" s="5"/>
    </row>
    <row r="164" ht="26" spans="1:27">
      <c r="A164" s="11"/>
      <c r="B164" s="5" t="s">
        <v>326</v>
      </c>
      <c r="C164" s="5" t="s">
        <v>292</v>
      </c>
      <c r="D164" s="5">
        <v>22251057</v>
      </c>
      <c r="E164" s="4"/>
      <c r="F164" s="4"/>
      <c r="G164" s="4"/>
      <c r="H164" s="5"/>
      <c r="I164" s="5"/>
      <c r="J164" s="5"/>
      <c r="K164" s="5"/>
      <c r="L164" s="5"/>
      <c r="M164" s="5"/>
      <c r="N164" s="5"/>
      <c r="O164" s="5"/>
      <c r="P164" s="5"/>
      <c r="Q164" s="5"/>
      <c r="R164" s="5"/>
      <c r="S164" s="5"/>
      <c r="T164" s="5"/>
      <c r="U164" s="5"/>
      <c r="V164" s="5"/>
      <c r="W164" s="5"/>
      <c r="X164" s="5"/>
      <c r="Y164" s="5"/>
      <c r="Z164" s="5"/>
      <c r="AA164" s="5"/>
    </row>
    <row r="165" ht="39" spans="1:27">
      <c r="A165" s="11"/>
      <c r="B165" s="5" t="s">
        <v>321</v>
      </c>
      <c r="C165" s="5" t="s">
        <v>292</v>
      </c>
      <c r="D165" s="5">
        <v>22251058</v>
      </c>
      <c r="E165" s="4"/>
      <c r="F165" s="4"/>
      <c r="G165" s="4"/>
      <c r="H165" s="5"/>
      <c r="I165" s="5"/>
      <c r="J165" s="5"/>
      <c r="K165" s="5"/>
      <c r="L165" s="5"/>
      <c r="M165" s="5"/>
      <c r="N165" s="5" t="s">
        <v>1964</v>
      </c>
      <c r="O165" s="5" t="s">
        <v>1603</v>
      </c>
      <c r="P165" s="5" t="s">
        <v>1965</v>
      </c>
      <c r="Q165" s="5" t="s">
        <v>1966</v>
      </c>
      <c r="R165" s="5" t="s">
        <v>1967</v>
      </c>
      <c r="S165" s="45" t="s">
        <v>1708</v>
      </c>
      <c r="T165" s="5"/>
      <c r="U165" s="5"/>
      <c r="V165" s="5"/>
      <c r="W165" s="5"/>
      <c r="X165" s="5"/>
      <c r="Y165" s="5"/>
      <c r="Z165" s="5"/>
      <c r="AA165" s="5"/>
    </row>
    <row r="166" ht="26" spans="1:27">
      <c r="A166" s="11"/>
      <c r="B166" s="5" t="s">
        <v>330</v>
      </c>
      <c r="C166" s="5" t="s">
        <v>292</v>
      </c>
      <c r="D166" s="5">
        <v>22251067</v>
      </c>
      <c r="E166" s="4"/>
      <c r="F166" s="4"/>
      <c r="G166" s="4"/>
      <c r="H166" s="5"/>
      <c r="I166" s="5"/>
      <c r="J166" s="5"/>
      <c r="K166" s="5"/>
      <c r="L166" s="5"/>
      <c r="M166" s="5"/>
      <c r="N166" s="5"/>
      <c r="O166" s="5"/>
      <c r="P166" s="5"/>
      <c r="Q166" s="5"/>
      <c r="R166" s="5"/>
      <c r="S166" s="5"/>
      <c r="T166" s="5"/>
      <c r="U166" s="5"/>
      <c r="V166" s="5"/>
      <c r="W166" s="5"/>
      <c r="X166" s="5"/>
      <c r="Y166" s="5"/>
      <c r="Z166" s="5"/>
      <c r="AA166" s="5"/>
    </row>
    <row r="167" ht="26" spans="1:27">
      <c r="A167" s="11"/>
      <c r="B167" s="5" t="s">
        <v>344</v>
      </c>
      <c r="C167" s="5" t="s">
        <v>292</v>
      </c>
      <c r="D167" s="5">
        <v>22251071</v>
      </c>
      <c r="E167" s="4"/>
      <c r="F167" s="4"/>
      <c r="G167" s="4"/>
      <c r="H167" s="5"/>
      <c r="I167" s="5"/>
      <c r="J167" s="5"/>
      <c r="K167" s="5"/>
      <c r="L167" s="5"/>
      <c r="M167" s="5"/>
      <c r="N167" s="5"/>
      <c r="O167" s="5"/>
      <c r="P167" s="5"/>
      <c r="Q167" s="5"/>
      <c r="R167" s="5"/>
      <c r="S167" s="5"/>
      <c r="T167" s="5"/>
      <c r="U167" s="5"/>
      <c r="V167" s="5"/>
      <c r="W167" s="5"/>
      <c r="X167" s="5"/>
      <c r="Y167" s="5"/>
      <c r="Z167" s="5"/>
      <c r="AA167" s="5"/>
    </row>
    <row r="168" ht="26" spans="1:27">
      <c r="A168" s="11"/>
      <c r="B168" s="5" t="s">
        <v>338</v>
      </c>
      <c r="C168" s="5" t="s">
        <v>292</v>
      </c>
      <c r="D168" s="5">
        <v>22251076</v>
      </c>
      <c r="E168" s="4"/>
      <c r="F168" s="4"/>
      <c r="G168" s="4"/>
      <c r="H168" s="5"/>
      <c r="I168" s="5"/>
      <c r="J168" s="5"/>
      <c r="K168" s="5"/>
      <c r="L168" s="5"/>
      <c r="M168" s="5"/>
      <c r="N168" s="5"/>
      <c r="O168" s="5"/>
      <c r="P168" s="5"/>
      <c r="Q168" s="5"/>
      <c r="R168" s="5"/>
      <c r="S168" s="5"/>
      <c r="T168" s="5"/>
      <c r="U168" s="5"/>
      <c r="V168" s="5"/>
      <c r="W168" s="5"/>
      <c r="X168" s="5"/>
      <c r="Y168" s="5"/>
      <c r="Z168" s="5"/>
      <c r="AA168" s="5"/>
    </row>
    <row r="169" ht="39" spans="1:27">
      <c r="A169" s="11"/>
      <c r="B169" s="5" t="s">
        <v>302</v>
      </c>
      <c r="C169" s="5" t="s">
        <v>292</v>
      </c>
      <c r="D169" s="5">
        <v>22251087</v>
      </c>
      <c r="E169" s="4"/>
      <c r="F169" s="4"/>
      <c r="G169" s="4"/>
      <c r="H169" s="5"/>
      <c r="I169" s="5"/>
      <c r="J169" s="5"/>
      <c r="K169" s="5"/>
      <c r="L169" s="5"/>
      <c r="M169" s="5"/>
      <c r="N169" s="5" t="s">
        <v>1968</v>
      </c>
      <c r="O169" s="5" t="s">
        <v>1603</v>
      </c>
      <c r="P169" s="5" t="s">
        <v>174</v>
      </c>
      <c r="Q169" s="5" t="s">
        <v>1969</v>
      </c>
      <c r="R169" s="5" t="s">
        <v>1970</v>
      </c>
      <c r="S169" s="45" t="s">
        <v>1712</v>
      </c>
      <c r="T169" s="5"/>
      <c r="U169" s="5"/>
      <c r="V169" s="5"/>
      <c r="W169" s="5"/>
      <c r="X169" s="5"/>
      <c r="Y169" s="5"/>
      <c r="Z169" s="5"/>
      <c r="AA169" s="5"/>
    </row>
    <row r="170" ht="117" spans="1:27">
      <c r="A170" s="11"/>
      <c r="B170" s="5" t="s">
        <v>310</v>
      </c>
      <c r="C170" s="5" t="s">
        <v>292</v>
      </c>
      <c r="D170" s="5">
        <v>22251170</v>
      </c>
      <c r="E170" s="4"/>
      <c r="F170" s="4"/>
      <c r="G170" s="4"/>
      <c r="H170" s="5"/>
      <c r="I170" s="5"/>
      <c r="J170" s="5"/>
      <c r="K170" s="5"/>
      <c r="L170" s="5"/>
      <c r="M170" s="5"/>
      <c r="N170" s="5" t="s">
        <v>1971</v>
      </c>
      <c r="O170" s="5" t="s">
        <v>1603</v>
      </c>
      <c r="P170" s="5" t="s">
        <v>174</v>
      </c>
      <c r="Q170" s="5" t="s">
        <v>1972</v>
      </c>
      <c r="R170" s="5" t="s">
        <v>1973</v>
      </c>
      <c r="S170" s="5" t="s">
        <v>1974</v>
      </c>
      <c r="T170" s="5"/>
      <c r="U170" s="5"/>
      <c r="V170" s="5"/>
      <c r="W170" s="5"/>
      <c r="X170" s="5"/>
      <c r="Y170" s="5"/>
      <c r="Z170" s="5"/>
      <c r="AA170" s="5"/>
    </row>
    <row r="171" ht="26" spans="1:27">
      <c r="A171" s="11"/>
      <c r="B171" s="5" t="s">
        <v>328</v>
      </c>
      <c r="C171" s="5" t="s">
        <v>292</v>
      </c>
      <c r="D171" s="5">
        <v>22251187</v>
      </c>
      <c r="E171" s="4"/>
      <c r="F171" s="4"/>
      <c r="G171" s="4"/>
      <c r="H171" s="5"/>
      <c r="I171" s="5"/>
      <c r="J171" s="5"/>
      <c r="K171" s="5"/>
      <c r="L171" s="5"/>
      <c r="M171" s="5"/>
      <c r="N171" s="5"/>
      <c r="O171" s="5"/>
      <c r="P171" s="5"/>
      <c r="Q171" s="5"/>
      <c r="R171" s="5"/>
      <c r="S171" s="5"/>
      <c r="T171" s="5"/>
      <c r="U171" s="5"/>
      <c r="V171" s="5"/>
      <c r="W171" s="5"/>
      <c r="X171" s="5"/>
      <c r="Y171" s="5"/>
      <c r="Z171" s="5"/>
      <c r="AA171" s="5"/>
    </row>
    <row r="172" ht="143" spans="1:27">
      <c r="A172" s="11"/>
      <c r="B172" s="5" t="s">
        <v>307</v>
      </c>
      <c r="C172" s="5" t="s">
        <v>292</v>
      </c>
      <c r="D172" s="5">
        <v>22251190</v>
      </c>
      <c r="E172" s="4"/>
      <c r="F172" s="4"/>
      <c r="G172" s="4"/>
      <c r="H172" s="5" t="s">
        <v>1975</v>
      </c>
      <c r="I172" s="5" t="s">
        <v>1976</v>
      </c>
      <c r="J172" s="5" t="s">
        <v>1977</v>
      </c>
      <c r="K172" s="5" t="s">
        <v>1978</v>
      </c>
      <c r="L172" s="5" t="s">
        <v>1979</v>
      </c>
      <c r="M172" s="5" t="s">
        <v>1980</v>
      </c>
      <c r="N172" s="5"/>
      <c r="O172" s="5"/>
      <c r="P172" s="5"/>
      <c r="Q172" s="5"/>
      <c r="R172" s="5"/>
      <c r="S172" s="5"/>
      <c r="T172" s="5"/>
      <c r="U172" s="5"/>
      <c r="V172" s="5"/>
      <c r="W172" s="5"/>
      <c r="X172" s="5"/>
      <c r="Y172" s="5" t="s">
        <v>1981</v>
      </c>
      <c r="Z172" s="5"/>
      <c r="AA172" s="5"/>
    </row>
    <row r="173" ht="182" spans="1:27">
      <c r="A173" s="11"/>
      <c r="B173" s="5" t="s">
        <v>299</v>
      </c>
      <c r="C173" s="5" t="s">
        <v>292</v>
      </c>
      <c r="D173" s="5">
        <v>22251194</v>
      </c>
      <c r="E173" s="4"/>
      <c r="F173" s="4"/>
      <c r="G173" s="4"/>
      <c r="H173" s="5" t="s">
        <v>1982</v>
      </c>
      <c r="I173" s="5" t="s">
        <v>1599</v>
      </c>
      <c r="J173" s="5" t="s">
        <v>1983</v>
      </c>
      <c r="K173" s="5" t="s">
        <v>1590</v>
      </c>
      <c r="L173" s="5" t="s">
        <v>1984</v>
      </c>
      <c r="M173" s="41" t="s">
        <v>1985</v>
      </c>
      <c r="N173" s="5" t="s">
        <v>1986</v>
      </c>
      <c r="O173" s="5" t="s">
        <v>1603</v>
      </c>
      <c r="P173" s="5" t="s">
        <v>174</v>
      </c>
      <c r="Q173" s="5" t="s">
        <v>99</v>
      </c>
      <c r="R173" s="5" t="s">
        <v>1987</v>
      </c>
      <c r="S173" s="5" t="s">
        <v>1988</v>
      </c>
      <c r="T173" s="5" t="s">
        <v>1989</v>
      </c>
      <c r="U173" s="5" t="s">
        <v>1990</v>
      </c>
      <c r="V173" s="5" t="s">
        <v>1991</v>
      </c>
      <c r="W173" s="5" t="s">
        <v>1992</v>
      </c>
      <c r="X173" s="41">
        <v>45294</v>
      </c>
      <c r="Y173" s="5"/>
      <c r="Z173" s="5"/>
      <c r="AA173" s="5"/>
    </row>
    <row r="174" ht="26" spans="1:27">
      <c r="A174" s="11"/>
      <c r="B174" s="5" t="s">
        <v>293</v>
      </c>
      <c r="C174" s="5" t="s">
        <v>292</v>
      </c>
      <c r="D174" s="5">
        <v>22251199</v>
      </c>
      <c r="E174" s="4"/>
      <c r="F174" s="4"/>
      <c r="G174" s="4"/>
      <c r="H174" s="5"/>
      <c r="I174" s="5"/>
      <c r="J174" s="5"/>
      <c r="K174" s="5"/>
      <c r="L174" s="5"/>
      <c r="M174" s="5"/>
      <c r="N174" s="5"/>
      <c r="O174" s="5"/>
      <c r="P174" s="5"/>
      <c r="Q174" s="5"/>
      <c r="R174" s="5"/>
      <c r="S174" s="5"/>
      <c r="T174" s="5"/>
      <c r="U174" s="5"/>
      <c r="V174" s="5"/>
      <c r="W174" s="5"/>
      <c r="X174" s="5"/>
      <c r="Y174" s="5" t="s">
        <v>1993</v>
      </c>
      <c r="Z174" s="5"/>
      <c r="AA174" s="5"/>
    </row>
    <row r="175" ht="26" spans="1:27">
      <c r="A175" s="11"/>
      <c r="B175" s="5" t="s">
        <v>336</v>
      </c>
      <c r="C175" s="5" t="s">
        <v>292</v>
      </c>
      <c r="D175" s="5">
        <v>22251221</v>
      </c>
      <c r="E175" s="4"/>
      <c r="F175" s="4"/>
      <c r="G175" s="4"/>
      <c r="H175" s="5"/>
      <c r="I175" s="5"/>
      <c r="J175" s="5"/>
      <c r="K175" s="5"/>
      <c r="L175" s="5"/>
      <c r="M175" s="5"/>
      <c r="N175" s="5"/>
      <c r="O175" s="5"/>
      <c r="P175" s="5"/>
      <c r="Q175" s="5"/>
      <c r="R175" s="5"/>
      <c r="S175" s="5"/>
      <c r="T175" s="5"/>
      <c r="U175" s="5"/>
      <c r="V175" s="5"/>
      <c r="W175" s="5"/>
      <c r="X175" s="5"/>
      <c r="Y175" s="5"/>
      <c r="Z175" s="5"/>
      <c r="AA175" s="5"/>
    </row>
    <row r="176" ht="26" spans="1:27">
      <c r="A176" s="11"/>
      <c r="B176" s="5" t="s">
        <v>334</v>
      </c>
      <c r="C176" s="5" t="s">
        <v>292</v>
      </c>
      <c r="D176" s="5">
        <v>22251222</v>
      </c>
      <c r="E176" s="4"/>
      <c r="F176" s="4"/>
      <c r="G176" s="4"/>
      <c r="H176" s="5"/>
      <c r="I176" s="5"/>
      <c r="J176" s="5"/>
      <c r="K176" s="5"/>
      <c r="L176" s="5"/>
      <c r="M176" s="5"/>
      <c r="N176" s="5"/>
      <c r="O176" s="5"/>
      <c r="P176" s="5"/>
      <c r="Q176" s="5"/>
      <c r="R176" s="5"/>
      <c r="S176" s="5"/>
      <c r="T176" s="5"/>
      <c r="U176" s="5"/>
      <c r="V176" s="5"/>
      <c r="W176" s="5"/>
      <c r="X176" s="5"/>
      <c r="Y176" s="5"/>
      <c r="Z176" s="5"/>
      <c r="AA176" s="5"/>
    </row>
    <row r="177" ht="26" spans="1:27">
      <c r="A177" s="11"/>
      <c r="B177" s="5" t="s">
        <v>331</v>
      </c>
      <c r="C177" s="5" t="s">
        <v>292</v>
      </c>
      <c r="D177" s="5">
        <v>22251226</v>
      </c>
      <c r="E177" s="4"/>
      <c r="F177" s="4"/>
      <c r="G177" s="4"/>
      <c r="H177" s="5"/>
      <c r="I177" s="5"/>
      <c r="J177" s="5"/>
      <c r="K177" s="5"/>
      <c r="L177" s="5"/>
      <c r="M177" s="5"/>
      <c r="N177" s="5"/>
      <c r="O177" s="5"/>
      <c r="P177" s="5"/>
      <c r="Q177" s="5"/>
      <c r="R177" s="5"/>
      <c r="S177" s="5"/>
      <c r="T177" s="5"/>
      <c r="U177" s="5"/>
      <c r="V177" s="5"/>
      <c r="W177" s="5"/>
      <c r="X177" s="5"/>
      <c r="Y177" s="5"/>
      <c r="Z177" s="5"/>
      <c r="AA177" s="5"/>
    </row>
    <row r="178" ht="169" spans="1:27">
      <c r="A178" s="11"/>
      <c r="B178" s="5" t="s">
        <v>340</v>
      </c>
      <c r="C178" s="5" t="s">
        <v>292</v>
      </c>
      <c r="D178" s="5">
        <v>22251244</v>
      </c>
      <c r="E178" s="4"/>
      <c r="F178" s="4"/>
      <c r="G178" s="4"/>
      <c r="H178" s="5" t="s">
        <v>1994</v>
      </c>
      <c r="I178" s="5" t="s">
        <v>1995</v>
      </c>
      <c r="J178" s="5">
        <v>2023.12</v>
      </c>
      <c r="K178" s="5" t="s">
        <v>1590</v>
      </c>
      <c r="L178" s="5" t="s">
        <v>1996</v>
      </c>
      <c r="M178" s="5" t="s">
        <v>1997</v>
      </c>
      <c r="N178" s="5" t="s">
        <v>1998</v>
      </c>
      <c r="O178" s="5" t="s">
        <v>1603</v>
      </c>
      <c r="P178" s="5" t="s">
        <v>174</v>
      </c>
      <c r="Q178" s="5" t="s">
        <v>1999</v>
      </c>
      <c r="R178" s="5" t="s">
        <v>2000</v>
      </c>
      <c r="S178" s="5" t="s">
        <v>2001</v>
      </c>
      <c r="T178" s="5"/>
      <c r="U178" s="5"/>
      <c r="V178" s="5"/>
      <c r="W178" s="5"/>
      <c r="X178" s="5"/>
      <c r="Y178" s="5"/>
      <c r="Z178" s="5"/>
      <c r="AA178" s="5"/>
    </row>
    <row r="179" ht="39" spans="1:27">
      <c r="A179" s="11"/>
      <c r="B179" s="5" t="s">
        <v>317</v>
      </c>
      <c r="C179" s="5" t="s">
        <v>292</v>
      </c>
      <c r="D179" s="5">
        <v>22251245</v>
      </c>
      <c r="E179" s="4"/>
      <c r="F179" s="4"/>
      <c r="G179" s="4"/>
      <c r="H179" s="5"/>
      <c r="I179" s="5"/>
      <c r="J179" s="5"/>
      <c r="K179" s="5"/>
      <c r="L179" s="5"/>
      <c r="M179" s="5"/>
      <c r="N179" s="5" t="s">
        <v>2002</v>
      </c>
      <c r="O179" s="5" t="s">
        <v>1603</v>
      </c>
      <c r="P179" s="5" t="s">
        <v>174</v>
      </c>
      <c r="Q179" s="5" t="s">
        <v>2003</v>
      </c>
      <c r="R179" s="5" t="s">
        <v>2004</v>
      </c>
      <c r="S179" s="5" t="s">
        <v>2005</v>
      </c>
      <c r="T179" s="5"/>
      <c r="U179" s="5"/>
      <c r="V179" s="5"/>
      <c r="W179" s="5"/>
      <c r="X179" s="5"/>
      <c r="Y179" s="5"/>
      <c r="Z179" s="5"/>
      <c r="AA179" s="5"/>
    </row>
    <row r="180" ht="26" spans="1:27">
      <c r="A180" s="11"/>
      <c r="B180" s="5" t="s">
        <v>345</v>
      </c>
      <c r="C180" s="5" t="s">
        <v>292</v>
      </c>
      <c r="D180" s="5">
        <v>22251247</v>
      </c>
      <c r="E180" s="4"/>
      <c r="F180" s="4"/>
      <c r="G180" s="4"/>
      <c r="H180" s="5"/>
      <c r="I180" s="5"/>
      <c r="J180" s="5"/>
      <c r="K180" s="5"/>
      <c r="L180" s="5"/>
      <c r="M180" s="5"/>
      <c r="N180" s="5"/>
      <c r="O180" s="5"/>
      <c r="P180" s="5"/>
      <c r="Q180" s="5"/>
      <c r="R180" s="5"/>
      <c r="S180" s="5"/>
      <c r="T180" s="5"/>
      <c r="U180" s="5"/>
      <c r="V180" s="5"/>
      <c r="W180" s="5"/>
      <c r="X180" s="5"/>
      <c r="Y180" s="5"/>
      <c r="Z180" s="5"/>
      <c r="AA180" s="5"/>
    </row>
    <row r="181" ht="39" spans="1:27">
      <c r="A181" s="11"/>
      <c r="B181" s="5" t="s">
        <v>325</v>
      </c>
      <c r="C181" s="5" t="s">
        <v>292</v>
      </c>
      <c r="D181" s="5">
        <v>22251250</v>
      </c>
      <c r="E181" s="4"/>
      <c r="F181" s="4"/>
      <c r="G181" s="4"/>
      <c r="H181" s="5"/>
      <c r="I181" s="5"/>
      <c r="J181" s="5"/>
      <c r="K181" s="5"/>
      <c r="L181" s="5"/>
      <c r="M181" s="5"/>
      <c r="N181" s="5" t="s">
        <v>2006</v>
      </c>
      <c r="O181" s="5" t="s">
        <v>1603</v>
      </c>
      <c r="P181" s="5" t="s">
        <v>174</v>
      </c>
      <c r="Q181" s="5" t="s">
        <v>2007</v>
      </c>
      <c r="R181" s="5" t="s">
        <v>2008</v>
      </c>
      <c r="S181" s="5" t="s">
        <v>2009</v>
      </c>
      <c r="T181" s="5"/>
      <c r="U181" s="5"/>
      <c r="V181" s="5"/>
      <c r="W181" s="5"/>
      <c r="X181" s="5"/>
      <c r="Y181" s="5"/>
      <c r="Z181" s="5"/>
      <c r="AA181" s="5"/>
    </row>
    <row r="182" ht="52" spans="1:27">
      <c r="A182" s="11"/>
      <c r="B182" s="5" t="s">
        <v>319</v>
      </c>
      <c r="C182" s="5" t="s">
        <v>292</v>
      </c>
      <c r="D182" s="5">
        <v>22251252</v>
      </c>
      <c r="E182" s="4"/>
      <c r="F182" s="4"/>
      <c r="G182" s="4"/>
      <c r="H182" s="5" t="s">
        <v>2010</v>
      </c>
      <c r="I182" s="5" t="s">
        <v>2011</v>
      </c>
      <c r="J182" s="5" t="s">
        <v>2012</v>
      </c>
      <c r="K182" s="5" t="s">
        <v>2013</v>
      </c>
      <c r="L182" s="5" t="s">
        <v>2014</v>
      </c>
      <c r="M182" s="5" t="s">
        <v>2015</v>
      </c>
      <c r="N182" s="5"/>
      <c r="O182" s="5"/>
      <c r="P182" s="5"/>
      <c r="Q182" s="5"/>
      <c r="R182" s="5"/>
      <c r="S182" s="5"/>
      <c r="T182" s="5"/>
      <c r="U182" s="5"/>
      <c r="V182" s="5"/>
      <c r="W182" s="5"/>
      <c r="X182" s="5"/>
      <c r="Y182" s="5"/>
      <c r="Z182" s="5"/>
      <c r="AA182" s="5"/>
    </row>
    <row r="183" ht="26" spans="1:27">
      <c r="A183" s="11"/>
      <c r="B183" s="5" t="s">
        <v>305</v>
      </c>
      <c r="C183" s="5" t="s">
        <v>292</v>
      </c>
      <c r="D183" s="5">
        <v>22251268</v>
      </c>
      <c r="E183" s="4"/>
      <c r="F183" s="4"/>
      <c r="G183" s="4"/>
      <c r="H183" s="5"/>
      <c r="I183" s="5"/>
      <c r="J183" s="5"/>
      <c r="K183" s="5"/>
      <c r="L183" s="5"/>
      <c r="M183" s="5"/>
      <c r="N183" s="5" t="s">
        <v>2016</v>
      </c>
      <c r="O183" s="5" t="s">
        <v>1603</v>
      </c>
      <c r="P183" s="5" t="s">
        <v>2017</v>
      </c>
      <c r="Q183" s="5" t="s">
        <v>2018</v>
      </c>
      <c r="R183" s="5" t="s">
        <v>2019</v>
      </c>
      <c r="S183" s="45" t="s">
        <v>1667</v>
      </c>
      <c r="T183" s="5"/>
      <c r="U183" s="5"/>
      <c r="V183" s="5"/>
      <c r="W183" s="5"/>
      <c r="X183" s="5"/>
      <c r="Y183" s="5"/>
      <c r="Z183" s="5"/>
      <c r="AA183" s="5"/>
    </row>
    <row r="184" ht="39" spans="1:27">
      <c r="A184" s="11"/>
      <c r="B184" s="5" t="s">
        <v>314</v>
      </c>
      <c r="C184" s="5" t="s">
        <v>292</v>
      </c>
      <c r="D184" s="5">
        <v>22251271</v>
      </c>
      <c r="E184" s="4"/>
      <c r="F184" s="4"/>
      <c r="G184" s="4"/>
      <c r="H184" s="5"/>
      <c r="I184" s="5"/>
      <c r="J184" s="5"/>
      <c r="K184" s="5"/>
      <c r="L184" s="5"/>
      <c r="M184" s="5"/>
      <c r="N184" s="5" t="s">
        <v>2020</v>
      </c>
      <c r="O184" s="5" t="s">
        <v>1603</v>
      </c>
      <c r="P184" s="5" t="s">
        <v>174</v>
      </c>
      <c r="Q184" s="5" t="s">
        <v>2021</v>
      </c>
      <c r="R184" s="5" t="s">
        <v>2022</v>
      </c>
      <c r="S184" s="45" t="s">
        <v>1712</v>
      </c>
      <c r="T184" s="5"/>
      <c r="U184" s="5"/>
      <c r="V184" s="5"/>
      <c r="W184" s="5"/>
      <c r="X184" s="5"/>
      <c r="Y184" s="5"/>
      <c r="Z184" s="5"/>
      <c r="AA184" s="5"/>
    </row>
    <row r="185" ht="169" spans="1:27">
      <c r="A185" s="11"/>
      <c r="B185" s="5" t="s">
        <v>296</v>
      </c>
      <c r="C185" s="5" t="s">
        <v>292</v>
      </c>
      <c r="D185" s="5">
        <v>22251273</v>
      </c>
      <c r="E185" s="4" t="s">
        <v>770</v>
      </c>
      <c r="F185" s="4"/>
      <c r="G185" s="4"/>
      <c r="H185" s="5" t="s">
        <v>1994</v>
      </c>
      <c r="I185" s="5" t="s">
        <v>1995</v>
      </c>
      <c r="J185" s="5">
        <v>2023.12</v>
      </c>
      <c r="K185" s="5" t="s">
        <v>1590</v>
      </c>
      <c r="L185" s="5" t="s">
        <v>1996</v>
      </c>
      <c r="M185" s="5" t="s">
        <v>2023</v>
      </c>
      <c r="N185" s="5" t="s">
        <v>1998</v>
      </c>
      <c r="O185" s="5" t="s">
        <v>1603</v>
      </c>
      <c r="P185" s="5" t="s">
        <v>174</v>
      </c>
      <c r="Q185" s="5" t="s">
        <v>1999</v>
      </c>
      <c r="R185" s="5" t="s">
        <v>2000</v>
      </c>
      <c r="S185" s="5" t="s">
        <v>2024</v>
      </c>
      <c r="T185" s="5"/>
      <c r="U185" s="5"/>
      <c r="V185" s="5"/>
      <c r="W185" s="5"/>
      <c r="X185" s="5"/>
      <c r="Y185" s="5"/>
      <c r="Z185" s="5"/>
      <c r="AA185" s="5"/>
    </row>
    <row r="186" ht="26" spans="1:27">
      <c r="A186" s="11"/>
      <c r="B186" s="5" t="s">
        <v>339</v>
      </c>
      <c r="C186" s="5" t="s">
        <v>292</v>
      </c>
      <c r="D186" s="5">
        <v>22251285</v>
      </c>
      <c r="E186" s="4"/>
      <c r="F186" s="4"/>
      <c r="G186" s="4"/>
      <c r="H186" s="5"/>
      <c r="I186" s="5"/>
      <c r="J186" s="5"/>
      <c r="K186" s="5"/>
      <c r="L186" s="5"/>
      <c r="M186" s="5"/>
      <c r="N186" s="5"/>
      <c r="O186" s="5"/>
      <c r="P186" s="5"/>
      <c r="Q186" s="5"/>
      <c r="R186" s="5"/>
      <c r="S186" s="5"/>
      <c r="T186" s="5"/>
      <c r="U186" s="5"/>
      <c r="V186" s="5"/>
      <c r="W186" s="5"/>
      <c r="X186" s="5"/>
      <c r="Y186" s="5"/>
      <c r="Z186" s="5"/>
      <c r="AA186" s="5"/>
    </row>
    <row r="187" ht="26" spans="1:27">
      <c r="A187" s="11"/>
      <c r="B187" s="5" t="s">
        <v>329</v>
      </c>
      <c r="C187" s="5" t="s">
        <v>292</v>
      </c>
      <c r="D187" s="5">
        <v>22251294</v>
      </c>
      <c r="E187" s="4"/>
      <c r="F187" s="4"/>
      <c r="G187" s="4"/>
      <c r="H187" s="5"/>
      <c r="I187" s="5"/>
      <c r="J187" s="5"/>
      <c r="K187" s="5"/>
      <c r="L187" s="5"/>
      <c r="M187" s="5"/>
      <c r="N187" s="5"/>
      <c r="O187" s="5"/>
      <c r="P187" s="5"/>
      <c r="Q187" s="5"/>
      <c r="R187" s="5"/>
      <c r="S187" s="5"/>
      <c r="T187" s="5"/>
      <c r="U187" s="5"/>
      <c r="V187" s="5"/>
      <c r="W187" s="5"/>
      <c r="X187" s="5"/>
      <c r="Y187" s="5"/>
      <c r="Z187" s="5"/>
      <c r="AA187" s="5"/>
    </row>
    <row r="188" ht="26" spans="1:27">
      <c r="A188" s="11"/>
      <c r="B188" s="5" t="s">
        <v>346</v>
      </c>
      <c r="C188" s="5" t="s">
        <v>292</v>
      </c>
      <c r="D188" s="5">
        <v>22251316</v>
      </c>
      <c r="E188" s="4"/>
      <c r="F188" s="4"/>
      <c r="G188" s="4"/>
      <c r="H188" s="5"/>
      <c r="I188" s="5"/>
      <c r="J188" s="5"/>
      <c r="K188" s="5"/>
      <c r="L188" s="5"/>
      <c r="M188" s="5"/>
      <c r="N188" s="5"/>
      <c r="O188" s="5"/>
      <c r="P188" s="5"/>
      <c r="Q188" s="5"/>
      <c r="R188" s="5"/>
      <c r="S188" s="5"/>
      <c r="T188" s="5"/>
      <c r="U188" s="5"/>
      <c r="V188" s="5"/>
      <c r="W188" s="5"/>
      <c r="X188" s="5"/>
      <c r="Y188" s="5"/>
      <c r="Z188" s="5"/>
      <c r="AA188" s="5"/>
    </row>
    <row r="189" ht="26" spans="1:27">
      <c r="A189" s="11"/>
      <c r="B189" s="5" t="s">
        <v>327</v>
      </c>
      <c r="C189" s="5" t="s">
        <v>292</v>
      </c>
      <c r="D189" s="5">
        <v>22251343</v>
      </c>
      <c r="E189" s="4"/>
      <c r="F189" s="4"/>
      <c r="G189" s="4"/>
      <c r="H189" s="5"/>
      <c r="I189" s="5"/>
      <c r="J189" s="5"/>
      <c r="K189" s="5"/>
      <c r="L189" s="5"/>
      <c r="M189" s="5"/>
      <c r="N189" s="5"/>
      <c r="O189" s="5"/>
      <c r="P189" s="5"/>
      <c r="Q189" s="5"/>
      <c r="R189" s="5"/>
      <c r="S189" s="5"/>
      <c r="T189" s="5"/>
      <c r="U189" s="5"/>
      <c r="V189" s="5"/>
      <c r="W189" s="5"/>
      <c r="X189" s="5"/>
      <c r="Y189" s="5"/>
      <c r="Z189" s="5"/>
      <c r="AA189" s="5"/>
    </row>
    <row r="190" ht="104" spans="1:27">
      <c r="A190" s="11"/>
      <c r="B190" s="5" t="s">
        <v>312</v>
      </c>
      <c r="C190" s="5" t="s">
        <v>292</v>
      </c>
      <c r="D190" s="5">
        <v>22251144</v>
      </c>
      <c r="E190" s="10"/>
      <c r="F190" s="4"/>
      <c r="G190" s="4"/>
      <c r="H190" s="39"/>
      <c r="I190" s="39"/>
      <c r="J190" s="39"/>
      <c r="K190" s="39"/>
      <c r="L190" s="39"/>
      <c r="M190" s="39"/>
      <c r="N190" s="39" t="s">
        <v>2025</v>
      </c>
      <c r="O190" s="42" t="s">
        <v>1603</v>
      </c>
      <c r="P190" s="39"/>
      <c r="Q190" s="39" t="s">
        <v>2026</v>
      </c>
      <c r="R190" s="39" t="s">
        <v>2027</v>
      </c>
      <c r="S190" s="39" t="s">
        <v>2028</v>
      </c>
      <c r="T190" s="39"/>
      <c r="U190" s="39"/>
      <c r="V190" s="39"/>
      <c r="W190" s="39"/>
      <c r="X190" s="39"/>
      <c r="Y190" s="39" t="s">
        <v>2029</v>
      </c>
      <c r="Z190" s="39"/>
      <c r="AA190" s="39"/>
    </row>
    <row r="191" ht="39" spans="1:27">
      <c r="A191" s="29" t="s">
        <v>2030</v>
      </c>
      <c r="B191" s="40" t="s">
        <v>351</v>
      </c>
      <c r="C191" s="5" t="s">
        <v>2031</v>
      </c>
      <c r="D191" s="40">
        <v>22251228</v>
      </c>
      <c r="E191" s="40" t="s">
        <v>674</v>
      </c>
      <c r="F191" s="40"/>
      <c r="G191" s="40"/>
      <c r="H191" s="5" t="s">
        <v>2032</v>
      </c>
      <c r="I191" s="40" t="s">
        <v>2033</v>
      </c>
      <c r="J191" s="40" t="s">
        <v>2034</v>
      </c>
      <c r="K191" s="40" t="s">
        <v>1706</v>
      </c>
      <c r="L191" s="5" t="s">
        <v>2035</v>
      </c>
      <c r="M191" s="43" t="s">
        <v>1667</v>
      </c>
      <c r="N191" s="5"/>
      <c r="O191" s="44"/>
      <c r="P191" s="44"/>
      <c r="Q191" s="44"/>
      <c r="R191" s="44"/>
      <c r="S191" s="46"/>
      <c r="T191" s="40"/>
      <c r="U191" s="40"/>
      <c r="V191" s="40"/>
      <c r="W191" s="40"/>
      <c r="X191" s="40"/>
      <c r="Y191" s="40"/>
      <c r="Z191" s="40"/>
      <c r="AA191" s="40"/>
    </row>
    <row r="192" ht="52" spans="1:27">
      <c r="A192" s="11"/>
      <c r="B192" s="40" t="s">
        <v>350</v>
      </c>
      <c r="C192" s="5" t="s">
        <v>2031</v>
      </c>
      <c r="D192" s="40">
        <v>22251201</v>
      </c>
      <c r="E192" s="40" t="s">
        <v>1433</v>
      </c>
      <c r="F192" s="40"/>
      <c r="G192" s="40"/>
      <c r="H192" s="5" t="s">
        <v>2036</v>
      </c>
      <c r="I192" s="40" t="s">
        <v>2037</v>
      </c>
      <c r="J192" s="40" t="s">
        <v>2038</v>
      </c>
      <c r="K192" s="40" t="s">
        <v>2039</v>
      </c>
      <c r="L192" s="5" t="s">
        <v>2040</v>
      </c>
      <c r="M192" s="44" t="s">
        <v>2041</v>
      </c>
      <c r="N192" s="5" t="s">
        <v>2042</v>
      </c>
      <c r="O192" s="40" t="s">
        <v>1603</v>
      </c>
      <c r="P192" s="40" t="s">
        <v>174</v>
      </c>
      <c r="Q192" s="40" t="s">
        <v>2043</v>
      </c>
      <c r="R192" s="40" t="s">
        <v>2044</v>
      </c>
      <c r="S192" s="46" t="s">
        <v>2045</v>
      </c>
      <c r="T192" s="40"/>
      <c r="U192" s="40"/>
      <c r="V192" s="40"/>
      <c r="W192" s="40"/>
      <c r="X192" s="40"/>
      <c r="Y192" s="40"/>
      <c r="Z192" s="40"/>
      <c r="AA192" s="40"/>
    </row>
    <row r="193" ht="39" spans="1:27">
      <c r="A193" s="11"/>
      <c r="B193" s="40" t="s">
        <v>348</v>
      </c>
      <c r="C193" s="5" t="s">
        <v>2031</v>
      </c>
      <c r="D193" s="40">
        <v>22251282</v>
      </c>
      <c r="E193" s="40" t="s">
        <v>674</v>
      </c>
      <c r="F193" s="40"/>
      <c r="G193" s="40"/>
      <c r="H193" s="5" t="s">
        <v>2046</v>
      </c>
      <c r="I193" s="40" t="s">
        <v>2047</v>
      </c>
      <c r="J193" s="40" t="s">
        <v>2048</v>
      </c>
      <c r="K193" s="40" t="s">
        <v>2039</v>
      </c>
      <c r="L193" s="5" t="s">
        <v>2049</v>
      </c>
      <c r="M193" s="49" t="s">
        <v>1693</v>
      </c>
      <c r="N193" s="5"/>
      <c r="O193" s="40"/>
      <c r="P193" s="40"/>
      <c r="Q193" s="40"/>
      <c r="R193" s="40"/>
      <c r="S193" s="46"/>
      <c r="T193" s="40"/>
      <c r="U193" s="40"/>
      <c r="V193" s="40"/>
      <c r="W193" s="40"/>
      <c r="X193" s="40"/>
      <c r="Y193" s="40"/>
      <c r="Z193" s="40"/>
      <c r="AA193" s="40"/>
    </row>
    <row r="194" ht="39" spans="1:27">
      <c r="A194" s="11"/>
      <c r="B194" s="40" t="s">
        <v>382</v>
      </c>
      <c r="C194" s="5" t="s">
        <v>2031</v>
      </c>
      <c r="D194" s="40">
        <v>22251078</v>
      </c>
      <c r="E194" s="40" t="s">
        <v>674</v>
      </c>
      <c r="F194" s="40"/>
      <c r="G194" s="40"/>
      <c r="H194" s="5"/>
      <c r="I194" s="40"/>
      <c r="J194" s="40"/>
      <c r="K194" s="40"/>
      <c r="L194" s="5"/>
      <c r="M194" s="40"/>
      <c r="N194" s="5" t="s">
        <v>2050</v>
      </c>
      <c r="O194" s="40" t="s">
        <v>1603</v>
      </c>
      <c r="P194" s="40" t="s">
        <v>174</v>
      </c>
      <c r="Q194" s="40" t="s">
        <v>174</v>
      </c>
      <c r="R194" s="40" t="s">
        <v>2051</v>
      </c>
      <c r="S194" s="46" t="s">
        <v>2052</v>
      </c>
      <c r="T194" s="40"/>
      <c r="U194" s="40"/>
      <c r="V194" s="40"/>
      <c r="W194" s="40"/>
      <c r="X194" s="40"/>
      <c r="Y194" s="40"/>
      <c r="Z194" s="40"/>
      <c r="AA194" s="40"/>
    </row>
    <row r="195" ht="39" spans="1:27">
      <c r="A195" s="11"/>
      <c r="B195" s="40" t="s">
        <v>352</v>
      </c>
      <c r="C195" s="5" t="s">
        <v>2031</v>
      </c>
      <c r="D195" s="40">
        <v>22251038</v>
      </c>
      <c r="E195" s="40" t="s">
        <v>674</v>
      </c>
      <c r="F195" s="40"/>
      <c r="G195" s="40"/>
      <c r="H195" s="5" t="s">
        <v>2032</v>
      </c>
      <c r="I195" s="40" t="s">
        <v>2033</v>
      </c>
      <c r="J195" s="40" t="s">
        <v>2034</v>
      </c>
      <c r="K195" s="40" t="s">
        <v>1706</v>
      </c>
      <c r="L195" s="5" t="s">
        <v>2035</v>
      </c>
      <c r="M195" s="43" t="s">
        <v>1607</v>
      </c>
      <c r="N195" s="5"/>
      <c r="O195" s="40"/>
      <c r="P195" s="40"/>
      <c r="Q195" s="40"/>
      <c r="R195" s="40"/>
      <c r="S195" s="46"/>
      <c r="T195" s="40" t="s">
        <v>54</v>
      </c>
      <c r="U195" s="40" t="s">
        <v>54</v>
      </c>
      <c r="V195" s="40" t="s">
        <v>54</v>
      </c>
      <c r="W195" s="40"/>
      <c r="X195" s="40" t="s">
        <v>54</v>
      </c>
      <c r="Y195" s="40"/>
      <c r="Z195" s="40"/>
      <c r="AA195" s="40"/>
    </row>
    <row r="196" ht="26" spans="1:27">
      <c r="A196" s="11"/>
      <c r="B196" s="40" t="s">
        <v>354</v>
      </c>
      <c r="C196" s="5" t="s">
        <v>347</v>
      </c>
      <c r="D196" s="40">
        <v>22251139</v>
      </c>
      <c r="E196" s="40" t="s">
        <v>770</v>
      </c>
      <c r="F196" s="40"/>
      <c r="G196" s="40"/>
      <c r="H196" s="5"/>
      <c r="I196" s="40"/>
      <c r="J196" s="40"/>
      <c r="K196" s="40"/>
      <c r="L196" s="5"/>
      <c r="M196" s="40"/>
      <c r="N196" s="5" t="s">
        <v>2053</v>
      </c>
      <c r="O196" s="40" t="s">
        <v>1603</v>
      </c>
      <c r="P196" s="40" t="s">
        <v>174</v>
      </c>
      <c r="Q196" s="40" t="s">
        <v>174</v>
      </c>
      <c r="R196" s="40" t="s">
        <v>2054</v>
      </c>
      <c r="S196" s="46" t="s">
        <v>2052</v>
      </c>
      <c r="T196" s="40"/>
      <c r="U196" s="40"/>
      <c r="V196" s="40"/>
      <c r="W196" s="40"/>
      <c r="X196" s="40"/>
      <c r="Y196" s="40"/>
      <c r="Z196" s="40"/>
      <c r="AA196" s="40"/>
    </row>
    <row r="197" ht="26" spans="1:27">
      <c r="A197" s="11"/>
      <c r="B197" s="40" t="s">
        <v>384</v>
      </c>
      <c r="C197" s="5" t="s">
        <v>2031</v>
      </c>
      <c r="D197" s="40">
        <v>22251306</v>
      </c>
      <c r="E197" s="40" t="s">
        <v>674</v>
      </c>
      <c r="F197" s="40"/>
      <c r="G197" s="40"/>
      <c r="H197" s="5"/>
      <c r="I197" s="40"/>
      <c r="J197" s="40"/>
      <c r="K197" s="40"/>
      <c r="L197" s="5"/>
      <c r="M197" s="40"/>
      <c r="N197" s="5" t="s">
        <v>2055</v>
      </c>
      <c r="O197" s="40" t="s">
        <v>1603</v>
      </c>
      <c r="P197" s="40" t="s">
        <v>174</v>
      </c>
      <c r="Q197" s="40" t="s">
        <v>174</v>
      </c>
      <c r="R197" s="40" t="s">
        <v>2056</v>
      </c>
      <c r="S197" s="46" t="s">
        <v>2057</v>
      </c>
      <c r="T197" s="40"/>
      <c r="U197" s="40"/>
      <c r="V197" s="40"/>
      <c r="W197" s="40"/>
      <c r="X197" s="40"/>
      <c r="Y197" s="40"/>
      <c r="Z197" s="40"/>
      <c r="AA197" s="40"/>
    </row>
    <row r="198" ht="39" spans="1:27">
      <c r="A198" s="11"/>
      <c r="B198" s="40" t="s">
        <v>357</v>
      </c>
      <c r="C198" s="5" t="s">
        <v>347</v>
      </c>
      <c r="D198" s="40">
        <v>22251234</v>
      </c>
      <c r="E198" s="40" t="s">
        <v>674</v>
      </c>
      <c r="F198" s="40"/>
      <c r="G198" s="40"/>
      <c r="H198" s="5"/>
      <c r="I198" s="40"/>
      <c r="J198" s="40"/>
      <c r="K198" s="40"/>
      <c r="L198" s="5"/>
      <c r="M198" s="40"/>
      <c r="N198" s="5" t="s">
        <v>2058</v>
      </c>
      <c r="O198" s="40" t="s">
        <v>1603</v>
      </c>
      <c r="P198" s="40" t="s">
        <v>174</v>
      </c>
      <c r="Q198" s="40" t="s">
        <v>2059</v>
      </c>
      <c r="R198" s="40" t="s">
        <v>2060</v>
      </c>
      <c r="S198" s="46" t="s">
        <v>2061</v>
      </c>
      <c r="T198" s="40"/>
      <c r="U198" s="40"/>
      <c r="V198" s="40"/>
      <c r="W198" s="40"/>
      <c r="X198" s="40"/>
      <c r="Y198" s="40"/>
      <c r="Z198" s="40"/>
      <c r="AA198" s="40"/>
    </row>
    <row r="199" ht="26" spans="1:27">
      <c r="A199" s="11"/>
      <c r="B199" s="40" t="s">
        <v>361</v>
      </c>
      <c r="C199" s="5" t="s">
        <v>347</v>
      </c>
      <c r="D199" s="40">
        <v>22251092</v>
      </c>
      <c r="E199" s="40" t="s">
        <v>674</v>
      </c>
      <c r="F199" s="40"/>
      <c r="G199" s="40"/>
      <c r="H199" s="5"/>
      <c r="I199" s="40"/>
      <c r="J199" s="40"/>
      <c r="K199" s="40"/>
      <c r="L199" s="5"/>
      <c r="M199" s="40"/>
      <c r="N199" s="5" t="s">
        <v>2062</v>
      </c>
      <c r="O199" s="40"/>
      <c r="P199" s="40" t="s">
        <v>174</v>
      </c>
      <c r="Q199" s="40" t="s">
        <v>2063</v>
      </c>
      <c r="R199" s="40" t="s">
        <v>2064</v>
      </c>
      <c r="S199" s="46" t="s">
        <v>2065</v>
      </c>
      <c r="T199" s="40"/>
      <c r="U199" s="40"/>
      <c r="V199" s="40"/>
      <c r="W199" s="40"/>
      <c r="X199" s="40"/>
      <c r="Y199" s="40"/>
      <c r="Z199" s="40"/>
      <c r="AA199" s="40"/>
    </row>
    <row r="200" ht="26" spans="1:27">
      <c r="A200" s="11"/>
      <c r="B200" s="47" t="s">
        <v>358</v>
      </c>
      <c r="C200" s="5" t="s">
        <v>347</v>
      </c>
      <c r="D200" s="47">
        <v>22251044</v>
      </c>
      <c r="E200" s="47" t="s">
        <v>674</v>
      </c>
      <c r="F200" s="47"/>
      <c r="G200" s="47"/>
      <c r="H200" s="47"/>
      <c r="I200" s="47"/>
      <c r="J200" s="47"/>
      <c r="K200" s="47"/>
      <c r="L200" s="47"/>
      <c r="M200" s="47"/>
      <c r="N200" s="47" t="s">
        <v>2066</v>
      </c>
      <c r="O200" s="47"/>
      <c r="P200" s="47" t="s">
        <v>174</v>
      </c>
      <c r="Q200" s="47" t="s">
        <v>2067</v>
      </c>
      <c r="R200" s="47" t="s">
        <v>2068</v>
      </c>
      <c r="S200" s="57" t="s">
        <v>2061</v>
      </c>
      <c r="T200" s="47"/>
      <c r="U200" s="47"/>
      <c r="V200" s="47"/>
      <c r="W200" s="47"/>
      <c r="X200" s="47"/>
      <c r="Y200" s="47"/>
      <c r="Z200" s="47"/>
      <c r="AA200" s="47"/>
    </row>
    <row r="201" ht="26" spans="1:27">
      <c r="A201" s="11"/>
      <c r="B201" s="40" t="s">
        <v>356</v>
      </c>
      <c r="C201" s="5" t="s">
        <v>347</v>
      </c>
      <c r="D201" s="40">
        <v>22251158</v>
      </c>
      <c r="E201" s="40" t="s">
        <v>674</v>
      </c>
      <c r="F201" s="40"/>
      <c r="G201" s="40"/>
      <c r="H201" s="5"/>
      <c r="I201" s="40"/>
      <c r="J201" s="40"/>
      <c r="K201" s="40"/>
      <c r="L201" s="5"/>
      <c r="M201" s="40"/>
      <c r="N201" s="5" t="s">
        <v>2069</v>
      </c>
      <c r="O201" s="40" t="s">
        <v>1603</v>
      </c>
      <c r="P201" s="40" t="s">
        <v>174</v>
      </c>
      <c r="Q201" s="40" t="s">
        <v>2070</v>
      </c>
      <c r="R201" s="40" t="s">
        <v>2071</v>
      </c>
      <c r="S201" s="58" t="s">
        <v>2061</v>
      </c>
      <c r="T201" s="40"/>
      <c r="U201" s="40"/>
      <c r="V201" s="40"/>
      <c r="W201" s="40"/>
      <c r="X201" s="40"/>
      <c r="Y201" s="40"/>
      <c r="Z201" s="40"/>
      <c r="AA201" s="40"/>
    </row>
    <row r="202" ht="26" spans="1:33">
      <c r="A202" s="48" t="s">
        <v>388</v>
      </c>
      <c r="B202" s="4" t="s">
        <v>429</v>
      </c>
      <c r="C202" s="5" t="s">
        <v>388</v>
      </c>
      <c r="D202" s="30">
        <v>22251002</v>
      </c>
      <c r="E202" s="4" t="s">
        <v>674</v>
      </c>
      <c r="F202" s="30"/>
      <c r="G202" s="30"/>
      <c r="H202" s="5"/>
      <c r="I202" s="30"/>
      <c r="J202" s="30"/>
      <c r="K202" s="30"/>
      <c r="L202" s="30"/>
      <c r="M202" s="30"/>
      <c r="N202" s="5"/>
      <c r="O202" s="30"/>
      <c r="P202" s="30"/>
      <c r="Q202" s="30"/>
      <c r="R202" s="30"/>
      <c r="S202" s="34"/>
      <c r="T202" s="30"/>
      <c r="U202" s="30"/>
      <c r="V202" s="30"/>
      <c r="W202" s="30"/>
      <c r="X202" s="30"/>
      <c r="Y202" s="10"/>
      <c r="Z202" s="10"/>
      <c r="AA202" s="37"/>
      <c r="AB202" s="40"/>
      <c r="AC202" s="40"/>
      <c r="AD202" s="40"/>
      <c r="AE202" s="40"/>
      <c r="AF202" s="40"/>
      <c r="AG202" s="40"/>
    </row>
    <row r="203" ht="26" spans="1:33">
      <c r="A203" s="48"/>
      <c r="B203" s="4" t="s">
        <v>432</v>
      </c>
      <c r="C203" s="5" t="s">
        <v>388</v>
      </c>
      <c r="D203" s="30">
        <v>22251006</v>
      </c>
      <c r="E203" s="4" t="s">
        <v>674</v>
      </c>
      <c r="F203" s="10"/>
      <c r="G203" s="10"/>
      <c r="H203" s="5"/>
      <c r="I203" s="10"/>
      <c r="J203" s="10"/>
      <c r="K203" s="10"/>
      <c r="L203" s="10"/>
      <c r="M203" s="10"/>
      <c r="N203" s="5"/>
      <c r="O203" s="10"/>
      <c r="P203" s="10"/>
      <c r="Q203" s="10"/>
      <c r="R203" s="10"/>
      <c r="S203" s="34"/>
      <c r="T203" s="10"/>
      <c r="U203" s="10"/>
      <c r="V203" s="10"/>
      <c r="W203" s="10"/>
      <c r="X203" s="10"/>
      <c r="Y203" s="10"/>
      <c r="Z203" s="10"/>
      <c r="AA203" s="10"/>
      <c r="AB203" s="40"/>
      <c r="AC203" s="40"/>
      <c r="AD203" s="40"/>
      <c r="AE203" s="40"/>
      <c r="AF203" s="40"/>
      <c r="AG203" s="40"/>
    </row>
    <row r="204" ht="39" spans="1:33">
      <c r="A204" s="48"/>
      <c r="B204" s="4" t="s">
        <v>425</v>
      </c>
      <c r="C204" s="5" t="s">
        <v>388</v>
      </c>
      <c r="D204" s="30">
        <v>22251011</v>
      </c>
      <c r="E204" s="4" t="s">
        <v>770</v>
      </c>
      <c r="F204" s="10"/>
      <c r="G204" s="10"/>
      <c r="H204" s="5"/>
      <c r="I204" s="10"/>
      <c r="J204" s="10"/>
      <c r="K204" s="10"/>
      <c r="L204" s="10"/>
      <c r="M204" s="10"/>
      <c r="N204" s="5" t="s">
        <v>2072</v>
      </c>
      <c r="O204" s="50" t="s">
        <v>1603</v>
      </c>
      <c r="P204" s="10"/>
      <c r="Q204" s="10" t="s">
        <v>2073</v>
      </c>
      <c r="R204" s="50" t="s">
        <v>2074</v>
      </c>
      <c r="S204" s="34" t="s">
        <v>1708</v>
      </c>
      <c r="T204" s="10"/>
      <c r="U204" s="10"/>
      <c r="V204" s="10"/>
      <c r="W204" s="10"/>
      <c r="X204" s="10"/>
      <c r="Y204" s="10"/>
      <c r="Z204" s="10"/>
      <c r="AA204" s="10"/>
      <c r="AB204" s="40"/>
      <c r="AC204" s="40"/>
      <c r="AD204" s="40"/>
      <c r="AE204" s="40"/>
      <c r="AF204" s="40"/>
      <c r="AG204" s="40"/>
    </row>
    <row r="205" ht="26" spans="1:33">
      <c r="A205" s="48"/>
      <c r="B205" s="4" t="s">
        <v>433</v>
      </c>
      <c r="C205" s="5" t="s">
        <v>388</v>
      </c>
      <c r="D205" s="30">
        <v>22251015</v>
      </c>
      <c r="E205" s="4" t="s">
        <v>674</v>
      </c>
      <c r="F205" s="10"/>
      <c r="G205" s="10"/>
      <c r="H205" s="5"/>
      <c r="I205" s="10"/>
      <c r="J205" s="10"/>
      <c r="K205" s="10"/>
      <c r="L205" s="10"/>
      <c r="M205" s="10"/>
      <c r="N205" s="5"/>
      <c r="O205" s="10"/>
      <c r="P205" s="10"/>
      <c r="Q205" s="10"/>
      <c r="R205" s="10"/>
      <c r="S205" s="34"/>
      <c r="T205" s="10"/>
      <c r="U205" s="10"/>
      <c r="V205" s="10"/>
      <c r="W205" s="10"/>
      <c r="X205" s="10"/>
      <c r="Y205" s="10"/>
      <c r="Z205" s="10"/>
      <c r="AA205" s="10"/>
      <c r="AB205" s="40"/>
      <c r="AC205" s="40"/>
      <c r="AD205" s="40"/>
      <c r="AE205" s="40"/>
      <c r="AF205" s="40"/>
      <c r="AG205" s="40"/>
    </row>
    <row r="206" ht="39" spans="1:33">
      <c r="A206" s="48"/>
      <c r="B206" s="4" t="s">
        <v>407</v>
      </c>
      <c r="C206" s="5" t="s">
        <v>388</v>
      </c>
      <c r="D206" s="30">
        <v>22251025</v>
      </c>
      <c r="E206" s="4" t="s">
        <v>1237</v>
      </c>
      <c r="F206" s="10"/>
      <c r="G206" s="10"/>
      <c r="H206" s="5" t="s">
        <v>2075</v>
      </c>
      <c r="I206" s="32" t="s">
        <v>2076</v>
      </c>
      <c r="J206" s="32">
        <v>2024</v>
      </c>
      <c r="K206" s="32" t="s">
        <v>1586</v>
      </c>
      <c r="L206" s="32" t="s">
        <v>2077</v>
      </c>
      <c r="M206" s="32">
        <v>2</v>
      </c>
      <c r="N206" s="5"/>
      <c r="O206" s="32"/>
      <c r="P206" s="32"/>
      <c r="Q206" s="32"/>
      <c r="R206" s="32"/>
      <c r="S206" s="34"/>
      <c r="T206" s="32"/>
      <c r="U206" s="32"/>
      <c r="V206" s="32"/>
      <c r="W206" s="32"/>
      <c r="X206" s="32"/>
      <c r="Y206" s="32"/>
      <c r="Z206" s="31" t="s">
        <v>2078</v>
      </c>
      <c r="AA206" s="31" t="s">
        <v>2079</v>
      </c>
      <c r="AB206" s="40"/>
      <c r="AC206" s="40"/>
      <c r="AD206" s="40"/>
      <c r="AE206" s="40"/>
      <c r="AF206" s="40"/>
      <c r="AG206" s="40"/>
    </row>
    <row r="207" ht="26" spans="1:33">
      <c r="A207" s="48"/>
      <c r="B207" s="4" t="s">
        <v>401</v>
      </c>
      <c r="C207" s="5" t="s">
        <v>388</v>
      </c>
      <c r="D207" s="30">
        <v>22251029</v>
      </c>
      <c r="E207" s="4" t="s">
        <v>674</v>
      </c>
      <c r="F207" s="10"/>
      <c r="G207" s="10"/>
      <c r="H207" s="5"/>
      <c r="I207" s="10"/>
      <c r="J207" s="10"/>
      <c r="K207" s="10"/>
      <c r="L207" s="10"/>
      <c r="M207" s="10"/>
      <c r="N207" s="5" t="s">
        <v>2080</v>
      </c>
      <c r="O207" s="30" t="s">
        <v>1603</v>
      </c>
      <c r="P207" s="51" t="s">
        <v>174</v>
      </c>
      <c r="Q207" s="59" t="s">
        <v>2081</v>
      </c>
      <c r="R207" s="60" t="s">
        <v>2082</v>
      </c>
      <c r="S207" s="34" t="s">
        <v>1682</v>
      </c>
      <c r="T207" s="10"/>
      <c r="U207" s="10"/>
      <c r="V207" s="10"/>
      <c r="W207" s="10"/>
      <c r="X207" s="10"/>
      <c r="Y207" s="10"/>
      <c r="Z207" s="10"/>
      <c r="AA207" s="10"/>
      <c r="AB207" s="40"/>
      <c r="AC207" s="40"/>
      <c r="AD207" s="40"/>
      <c r="AE207" s="40"/>
      <c r="AF207" s="40"/>
      <c r="AG207" s="40"/>
    </row>
    <row r="208" ht="26" spans="1:33">
      <c r="A208" s="48"/>
      <c r="B208" s="4" t="s">
        <v>434</v>
      </c>
      <c r="C208" s="5" t="s">
        <v>388</v>
      </c>
      <c r="D208" s="30">
        <v>22251032</v>
      </c>
      <c r="E208" s="4" t="s">
        <v>819</v>
      </c>
      <c r="F208" s="10"/>
      <c r="G208" s="10"/>
      <c r="H208" s="5"/>
      <c r="I208" s="10"/>
      <c r="J208" s="10"/>
      <c r="K208" s="10"/>
      <c r="L208" s="10"/>
      <c r="M208" s="10"/>
      <c r="N208" s="5"/>
      <c r="O208" s="10"/>
      <c r="P208" s="10"/>
      <c r="Q208" s="10"/>
      <c r="R208" s="10"/>
      <c r="S208" s="34"/>
      <c r="T208" s="10"/>
      <c r="U208" s="10"/>
      <c r="V208" s="10"/>
      <c r="W208" s="10"/>
      <c r="X208" s="10"/>
      <c r="Y208" s="10"/>
      <c r="Z208" s="10"/>
      <c r="AA208" s="10"/>
      <c r="AB208" s="40"/>
      <c r="AC208" s="40"/>
      <c r="AD208" s="40"/>
      <c r="AE208" s="40"/>
      <c r="AF208" s="40"/>
      <c r="AG208" s="40"/>
    </row>
    <row r="209" ht="26" spans="1:33">
      <c r="A209" s="48"/>
      <c r="B209" s="4" t="s">
        <v>435</v>
      </c>
      <c r="C209" s="5" t="s">
        <v>388</v>
      </c>
      <c r="D209" s="30">
        <v>22251034</v>
      </c>
      <c r="E209" s="4" t="s">
        <v>674</v>
      </c>
      <c r="F209" s="10"/>
      <c r="G209" s="10"/>
      <c r="H209" s="5"/>
      <c r="I209" s="10"/>
      <c r="J209" s="10"/>
      <c r="K209" s="10"/>
      <c r="L209" s="10"/>
      <c r="M209" s="10"/>
      <c r="N209" s="5"/>
      <c r="O209" s="10"/>
      <c r="P209" s="10"/>
      <c r="Q209" s="10"/>
      <c r="R209" s="10"/>
      <c r="S209" s="34"/>
      <c r="T209" s="10"/>
      <c r="U209" s="10"/>
      <c r="V209" s="10"/>
      <c r="W209" s="10"/>
      <c r="X209" s="10"/>
      <c r="Y209" s="10"/>
      <c r="Z209" s="10"/>
      <c r="AA209" s="10"/>
      <c r="AB209" s="40"/>
      <c r="AC209" s="40"/>
      <c r="AD209" s="40"/>
      <c r="AE209" s="40"/>
      <c r="AF209" s="40"/>
      <c r="AG209" s="40"/>
    </row>
    <row r="210" ht="26" spans="1:33">
      <c r="A210" s="48"/>
      <c r="B210" s="4" t="s">
        <v>436</v>
      </c>
      <c r="C210" s="5" t="s">
        <v>388</v>
      </c>
      <c r="D210" s="30">
        <v>22251036</v>
      </c>
      <c r="E210" s="4" t="s">
        <v>674</v>
      </c>
      <c r="F210" s="10"/>
      <c r="G210" s="10"/>
      <c r="H210" s="5"/>
      <c r="I210" s="10"/>
      <c r="J210" s="10"/>
      <c r="K210" s="10"/>
      <c r="L210" s="10"/>
      <c r="M210" s="10"/>
      <c r="N210" s="5"/>
      <c r="O210" s="10"/>
      <c r="P210" s="10"/>
      <c r="Q210" s="10"/>
      <c r="R210" s="10"/>
      <c r="S210" s="34"/>
      <c r="T210" s="10"/>
      <c r="U210" s="10"/>
      <c r="V210" s="10"/>
      <c r="W210" s="10"/>
      <c r="X210" s="10"/>
      <c r="Y210" s="10"/>
      <c r="Z210" s="10"/>
      <c r="AA210" s="10"/>
      <c r="AB210" s="40"/>
      <c r="AC210" s="40"/>
      <c r="AD210" s="40"/>
      <c r="AE210" s="40"/>
      <c r="AF210" s="40"/>
      <c r="AG210" s="40"/>
    </row>
    <row r="211" ht="26" spans="1:33">
      <c r="A211" s="48"/>
      <c r="B211" s="4" t="s">
        <v>437</v>
      </c>
      <c r="C211" s="5" t="s">
        <v>388</v>
      </c>
      <c r="D211" s="30">
        <v>22251041</v>
      </c>
      <c r="E211" s="4" t="s">
        <v>674</v>
      </c>
      <c r="F211" s="10"/>
      <c r="G211" s="10"/>
      <c r="H211" s="5"/>
      <c r="I211" s="10"/>
      <c r="J211" s="10"/>
      <c r="K211" s="10"/>
      <c r="L211" s="10"/>
      <c r="M211" s="10"/>
      <c r="N211" s="5"/>
      <c r="O211" s="10"/>
      <c r="P211" s="10"/>
      <c r="Q211" s="10"/>
      <c r="R211" s="10"/>
      <c r="S211" s="34"/>
      <c r="T211" s="10"/>
      <c r="U211" s="10"/>
      <c r="V211" s="10"/>
      <c r="W211" s="10"/>
      <c r="X211" s="10"/>
      <c r="Y211" s="10"/>
      <c r="Z211" s="10"/>
      <c r="AA211" s="10"/>
      <c r="AB211" s="40"/>
      <c r="AC211" s="40"/>
      <c r="AD211" s="40"/>
      <c r="AE211" s="40"/>
      <c r="AF211" s="40"/>
      <c r="AG211" s="40"/>
    </row>
    <row r="212" ht="26" spans="1:33">
      <c r="A212" s="48"/>
      <c r="B212" s="4" t="s">
        <v>430</v>
      </c>
      <c r="C212" s="5" t="s">
        <v>388</v>
      </c>
      <c r="D212" s="30">
        <v>22251055</v>
      </c>
      <c r="E212" s="4" t="s">
        <v>674</v>
      </c>
      <c r="F212" s="10"/>
      <c r="G212" s="10"/>
      <c r="H212" s="5"/>
      <c r="I212" s="10"/>
      <c r="J212" s="10"/>
      <c r="K212" s="10"/>
      <c r="L212" s="10"/>
      <c r="M212" s="10"/>
      <c r="N212" s="5"/>
      <c r="O212" s="10"/>
      <c r="P212" s="10"/>
      <c r="Q212" s="10"/>
      <c r="R212" s="10"/>
      <c r="S212" s="34"/>
      <c r="T212" s="10"/>
      <c r="U212" s="10"/>
      <c r="V212" s="10"/>
      <c r="W212" s="10"/>
      <c r="X212" s="10"/>
      <c r="Y212" s="10"/>
      <c r="Z212" s="10"/>
      <c r="AA212" s="10"/>
      <c r="AB212" s="40"/>
      <c r="AC212" s="40"/>
      <c r="AD212" s="40"/>
      <c r="AE212" s="40"/>
      <c r="AF212" s="40"/>
      <c r="AG212" s="40"/>
    </row>
    <row r="213" ht="26" spans="1:33">
      <c r="A213" s="48"/>
      <c r="B213" s="4" t="s">
        <v>410</v>
      </c>
      <c r="C213" s="5" t="s">
        <v>388</v>
      </c>
      <c r="D213" s="30">
        <v>22251059</v>
      </c>
      <c r="E213" s="4" t="s">
        <v>1433</v>
      </c>
      <c r="F213" s="10"/>
      <c r="G213" s="10"/>
      <c r="H213" s="5"/>
      <c r="I213" s="10"/>
      <c r="J213" s="10"/>
      <c r="K213" s="10"/>
      <c r="L213" s="10"/>
      <c r="M213" s="10"/>
      <c r="N213" s="5"/>
      <c r="O213" s="10"/>
      <c r="P213" s="10"/>
      <c r="Q213" s="10"/>
      <c r="R213" s="10"/>
      <c r="S213" s="34"/>
      <c r="T213" s="10"/>
      <c r="U213" s="10"/>
      <c r="V213" s="10"/>
      <c r="W213" s="10"/>
      <c r="X213" s="10"/>
      <c r="Y213" s="10"/>
      <c r="Z213" s="10"/>
      <c r="AA213" s="10"/>
      <c r="AB213" s="40"/>
      <c r="AC213" s="40"/>
      <c r="AD213" s="40"/>
      <c r="AE213" s="40"/>
      <c r="AF213" s="40"/>
      <c r="AG213" s="40"/>
    </row>
    <row r="214" ht="26" spans="1:33">
      <c r="A214" s="48"/>
      <c r="B214" s="4" t="s">
        <v>427</v>
      </c>
      <c r="C214" s="5" t="s">
        <v>388</v>
      </c>
      <c r="D214" s="30">
        <v>22251070</v>
      </c>
      <c r="E214" s="4" t="s">
        <v>674</v>
      </c>
      <c r="F214" s="10"/>
      <c r="G214" s="10"/>
      <c r="H214" s="5"/>
      <c r="I214" s="10"/>
      <c r="J214" s="32"/>
      <c r="K214" s="10"/>
      <c r="L214" s="10"/>
      <c r="M214" s="10"/>
      <c r="N214" s="5"/>
      <c r="O214" s="10"/>
      <c r="P214" s="10"/>
      <c r="Q214" s="10"/>
      <c r="R214" s="10"/>
      <c r="S214" s="34"/>
      <c r="T214" s="10"/>
      <c r="U214" s="10"/>
      <c r="V214" s="10"/>
      <c r="W214" s="10"/>
      <c r="X214" s="10"/>
      <c r="Y214" s="10"/>
      <c r="Z214" s="10"/>
      <c r="AA214" s="10"/>
      <c r="AB214" s="40"/>
      <c r="AC214" s="40"/>
      <c r="AD214" s="40"/>
      <c r="AE214" s="40"/>
      <c r="AF214" s="40"/>
      <c r="AG214" s="40"/>
    </row>
    <row r="215" ht="39" spans="1:33">
      <c r="A215" s="48"/>
      <c r="B215" s="4" t="s">
        <v>423</v>
      </c>
      <c r="C215" s="5" t="s">
        <v>388</v>
      </c>
      <c r="D215" s="30">
        <v>22251095</v>
      </c>
      <c r="E215" s="4" t="s">
        <v>770</v>
      </c>
      <c r="F215" s="10"/>
      <c r="G215" s="10"/>
      <c r="H215" s="5"/>
      <c r="I215" s="10"/>
      <c r="J215" s="32"/>
      <c r="K215" s="10"/>
      <c r="L215" s="10"/>
      <c r="M215" s="10"/>
      <c r="N215" s="5" t="s">
        <v>2083</v>
      </c>
      <c r="O215" s="37" t="s">
        <v>1603</v>
      </c>
      <c r="P215" s="10" t="s">
        <v>2084</v>
      </c>
      <c r="Q215" s="10" t="s">
        <v>1647</v>
      </c>
      <c r="R215" s="61" t="s">
        <v>2085</v>
      </c>
      <c r="S215" s="62" t="s">
        <v>2086</v>
      </c>
      <c r="T215" s="10"/>
      <c r="U215" s="10"/>
      <c r="V215" s="10"/>
      <c r="W215" s="10"/>
      <c r="X215" s="10"/>
      <c r="Y215" s="10"/>
      <c r="Z215" s="10"/>
      <c r="AA215" s="10"/>
      <c r="AB215" s="40"/>
      <c r="AC215" s="40"/>
      <c r="AD215" s="40"/>
      <c r="AE215" s="40"/>
      <c r="AF215" s="40"/>
      <c r="AG215" s="40"/>
    </row>
    <row r="216" ht="26" spans="1:33">
      <c r="A216" s="48"/>
      <c r="B216" s="4" t="s">
        <v>428</v>
      </c>
      <c r="C216" s="5" t="s">
        <v>388</v>
      </c>
      <c r="D216" s="30">
        <v>22251109</v>
      </c>
      <c r="E216" s="4" t="s">
        <v>674</v>
      </c>
      <c r="F216" s="10"/>
      <c r="G216" s="10"/>
      <c r="H216" s="5"/>
      <c r="I216" s="10"/>
      <c r="J216" s="32"/>
      <c r="K216" s="10"/>
      <c r="L216" s="10"/>
      <c r="M216" s="10"/>
      <c r="N216" s="5"/>
      <c r="O216" s="10"/>
      <c r="P216" s="10"/>
      <c r="Q216" s="10"/>
      <c r="R216" s="10"/>
      <c r="S216" s="34"/>
      <c r="T216" s="10"/>
      <c r="U216" s="10"/>
      <c r="V216" s="10"/>
      <c r="W216" s="10"/>
      <c r="X216" s="10"/>
      <c r="Y216" s="10"/>
      <c r="Z216" s="10"/>
      <c r="AA216" s="10"/>
      <c r="AB216" s="40"/>
      <c r="AC216" s="40"/>
      <c r="AD216" s="40"/>
      <c r="AE216" s="40"/>
      <c r="AF216" s="40"/>
      <c r="AG216" s="40"/>
    </row>
    <row r="217" ht="39" spans="1:33">
      <c r="A217" s="48"/>
      <c r="B217" s="4" t="s">
        <v>398</v>
      </c>
      <c r="C217" s="5" t="s">
        <v>388</v>
      </c>
      <c r="D217" s="30">
        <v>22251113</v>
      </c>
      <c r="E217" s="4" t="s">
        <v>770</v>
      </c>
      <c r="F217" s="10"/>
      <c r="G217" s="10"/>
      <c r="H217" s="5"/>
      <c r="I217" s="10"/>
      <c r="J217" s="32"/>
      <c r="K217" s="10"/>
      <c r="L217" s="10"/>
      <c r="M217" s="10"/>
      <c r="N217" s="5" t="s">
        <v>2087</v>
      </c>
      <c r="O217" s="4" t="s">
        <v>1603</v>
      </c>
      <c r="P217" s="4" t="s">
        <v>174</v>
      </c>
      <c r="Q217" s="5" t="s">
        <v>2088</v>
      </c>
      <c r="R217" s="4" t="s">
        <v>2089</v>
      </c>
      <c r="S217" s="34" t="s">
        <v>1626</v>
      </c>
      <c r="T217" s="10"/>
      <c r="U217" s="10"/>
      <c r="V217" s="10"/>
      <c r="W217" s="10"/>
      <c r="X217" s="10"/>
      <c r="Y217" s="10"/>
      <c r="Z217" s="10"/>
      <c r="AA217" s="10"/>
      <c r="AB217" s="40"/>
      <c r="AC217" s="40"/>
      <c r="AD217" s="40"/>
      <c r="AE217" s="40"/>
      <c r="AF217" s="40"/>
      <c r="AG217" s="40"/>
    </row>
    <row r="218" ht="39" spans="1:33">
      <c r="A218" s="48"/>
      <c r="B218" s="4" t="s">
        <v>398</v>
      </c>
      <c r="C218" s="5" t="s">
        <v>388</v>
      </c>
      <c r="D218" s="30">
        <v>22251113</v>
      </c>
      <c r="E218" s="4" t="s">
        <v>770</v>
      </c>
      <c r="F218" s="10"/>
      <c r="G218" s="10"/>
      <c r="H218" s="5"/>
      <c r="I218" s="10"/>
      <c r="J218" s="32"/>
      <c r="K218" s="10"/>
      <c r="L218" s="10"/>
      <c r="M218" s="10"/>
      <c r="N218" s="5" t="s">
        <v>2090</v>
      </c>
      <c r="O218" s="4" t="s">
        <v>1603</v>
      </c>
      <c r="P218" s="4" t="s">
        <v>174</v>
      </c>
      <c r="Q218" s="5" t="s">
        <v>2091</v>
      </c>
      <c r="R218" s="4" t="s">
        <v>2089</v>
      </c>
      <c r="S218" s="34" t="s">
        <v>1626</v>
      </c>
      <c r="T218" s="10"/>
      <c r="U218" s="10"/>
      <c r="V218" s="10"/>
      <c r="W218" s="10"/>
      <c r="X218" s="10"/>
      <c r="Y218" s="10"/>
      <c r="Z218" s="10"/>
      <c r="AA218" s="10"/>
      <c r="AB218" s="40"/>
      <c r="AC218" s="40"/>
      <c r="AD218" s="40"/>
      <c r="AE218" s="40"/>
      <c r="AF218" s="40"/>
      <c r="AG218" s="40"/>
    </row>
    <row r="219" ht="26" spans="1:33">
      <c r="A219" s="48"/>
      <c r="B219" s="4" t="s">
        <v>417</v>
      </c>
      <c r="C219" s="5" t="s">
        <v>388</v>
      </c>
      <c r="D219" s="30">
        <v>22251115</v>
      </c>
      <c r="E219" s="4" t="s">
        <v>674</v>
      </c>
      <c r="F219" s="10"/>
      <c r="G219" s="10"/>
      <c r="H219" s="5"/>
      <c r="I219" s="10"/>
      <c r="J219" s="32"/>
      <c r="K219" s="10"/>
      <c r="L219" s="10"/>
      <c r="M219" s="10"/>
      <c r="N219" s="5"/>
      <c r="O219" s="10"/>
      <c r="P219" s="10"/>
      <c r="Q219" s="10"/>
      <c r="R219" s="10"/>
      <c r="S219" s="34"/>
      <c r="T219" s="10"/>
      <c r="U219" s="10"/>
      <c r="V219" s="10"/>
      <c r="W219" s="10"/>
      <c r="X219" s="10"/>
      <c r="Y219" s="10"/>
      <c r="Z219" s="10"/>
      <c r="AA219" s="10"/>
      <c r="AB219" s="40"/>
      <c r="AC219" s="40"/>
      <c r="AD219" s="40"/>
      <c r="AE219" s="40"/>
      <c r="AF219" s="40"/>
      <c r="AG219" s="40"/>
    </row>
    <row r="220" ht="39" spans="1:33">
      <c r="A220" s="48"/>
      <c r="B220" s="4" t="s">
        <v>408</v>
      </c>
      <c r="C220" s="5" t="s">
        <v>388</v>
      </c>
      <c r="D220" s="30">
        <v>22251120</v>
      </c>
      <c r="E220" s="4" t="s">
        <v>770</v>
      </c>
      <c r="F220" s="10"/>
      <c r="G220" s="10"/>
      <c r="H220" s="5" t="s">
        <v>2092</v>
      </c>
      <c r="I220" s="30" t="s">
        <v>2093</v>
      </c>
      <c r="J220" s="32">
        <v>45344</v>
      </c>
      <c r="K220" s="30" t="s">
        <v>2094</v>
      </c>
      <c r="L220" s="30" t="s">
        <v>2095</v>
      </c>
      <c r="M220" s="30">
        <v>3</v>
      </c>
      <c r="N220" s="5"/>
      <c r="O220" s="10"/>
      <c r="P220" s="10"/>
      <c r="Q220" s="10"/>
      <c r="R220" s="10"/>
      <c r="S220" s="34"/>
      <c r="T220" s="10"/>
      <c r="U220" s="10"/>
      <c r="V220" s="10"/>
      <c r="W220" s="10"/>
      <c r="X220" s="10"/>
      <c r="Y220" s="10"/>
      <c r="Z220" s="10"/>
      <c r="AA220" s="10"/>
      <c r="AB220" s="40"/>
      <c r="AC220" s="40"/>
      <c r="AD220" s="40"/>
      <c r="AE220" s="40"/>
      <c r="AF220" s="40"/>
      <c r="AG220" s="40"/>
    </row>
    <row r="221" ht="26" spans="1:33">
      <c r="A221" s="48"/>
      <c r="B221" s="4" t="s">
        <v>438</v>
      </c>
      <c r="C221" s="5" t="s">
        <v>388</v>
      </c>
      <c r="D221" s="30">
        <v>22251126</v>
      </c>
      <c r="E221" s="4" t="s">
        <v>674</v>
      </c>
      <c r="F221" s="10"/>
      <c r="G221" s="10"/>
      <c r="H221" s="5"/>
      <c r="I221" s="10"/>
      <c r="J221" s="32"/>
      <c r="K221" s="10"/>
      <c r="L221" s="10"/>
      <c r="M221" s="10"/>
      <c r="N221" s="5"/>
      <c r="O221" s="10"/>
      <c r="P221" s="10"/>
      <c r="Q221" s="10"/>
      <c r="R221" s="10"/>
      <c r="S221" s="34"/>
      <c r="T221" s="10"/>
      <c r="U221" s="10"/>
      <c r="V221" s="10"/>
      <c r="W221" s="10"/>
      <c r="X221" s="10"/>
      <c r="Y221" s="10"/>
      <c r="Z221" s="10"/>
      <c r="AA221" s="10"/>
      <c r="AB221" s="40"/>
      <c r="AC221" s="40"/>
      <c r="AD221" s="40"/>
      <c r="AE221" s="40"/>
      <c r="AF221" s="40"/>
      <c r="AG221" s="40"/>
    </row>
    <row r="222" ht="26" spans="1:33">
      <c r="A222" s="48"/>
      <c r="B222" s="4" t="s">
        <v>404</v>
      </c>
      <c r="C222" s="5" t="s">
        <v>388</v>
      </c>
      <c r="D222" s="30">
        <v>22251128</v>
      </c>
      <c r="E222" s="4" t="s">
        <v>770</v>
      </c>
      <c r="F222" s="10"/>
      <c r="G222" s="10"/>
      <c r="H222" s="5"/>
      <c r="I222" s="10"/>
      <c r="J222" s="32"/>
      <c r="K222" s="10"/>
      <c r="L222" s="10"/>
      <c r="M222" s="10"/>
      <c r="N222" s="5"/>
      <c r="O222" s="10"/>
      <c r="P222" s="10"/>
      <c r="Q222" s="10"/>
      <c r="R222" s="10"/>
      <c r="S222" s="34"/>
      <c r="T222" s="10"/>
      <c r="U222" s="10"/>
      <c r="V222" s="10"/>
      <c r="W222" s="10"/>
      <c r="X222" s="10"/>
      <c r="Y222" s="10">
        <v>14</v>
      </c>
      <c r="Z222" s="10"/>
      <c r="AA222" s="10"/>
      <c r="AB222" s="40"/>
      <c r="AC222" s="40"/>
      <c r="AD222" s="40"/>
      <c r="AE222" s="40"/>
      <c r="AF222" s="40"/>
      <c r="AG222" s="40"/>
    </row>
    <row r="223" ht="26" spans="1:33">
      <c r="A223" s="48"/>
      <c r="B223" s="4" t="s">
        <v>1540</v>
      </c>
      <c r="C223" s="5" t="s">
        <v>388</v>
      </c>
      <c r="D223" s="30">
        <v>22251132</v>
      </c>
      <c r="E223" s="4" t="s">
        <v>770</v>
      </c>
      <c r="F223" s="10"/>
      <c r="G223" s="10"/>
      <c r="H223" s="5"/>
      <c r="I223" s="10"/>
      <c r="J223" s="32"/>
      <c r="K223" s="10"/>
      <c r="L223" s="10"/>
      <c r="M223" s="10"/>
      <c r="N223" s="5"/>
      <c r="O223" s="10"/>
      <c r="P223" s="10"/>
      <c r="Q223" s="10"/>
      <c r="R223" s="10"/>
      <c r="S223" s="34"/>
      <c r="T223" s="10"/>
      <c r="U223" s="10"/>
      <c r="V223" s="10"/>
      <c r="W223" s="10"/>
      <c r="X223" s="10"/>
      <c r="Y223" s="10"/>
      <c r="Z223" s="10"/>
      <c r="AA223" s="10"/>
      <c r="AB223" s="40"/>
      <c r="AC223" s="40"/>
      <c r="AD223" s="40"/>
      <c r="AE223" s="40"/>
      <c r="AF223" s="40"/>
      <c r="AG223" s="40"/>
    </row>
    <row r="224" ht="26" spans="1:33">
      <c r="A224" s="48"/>
      <c r="B224" s="4" t="s">
        <v>1540</v>
      </c>
      <c r="C224" s="5" t="s">
        <v>388</v>
      </c>
      <c r="D224" s="30">
        <v>22251132</v>
      </c>
      <c r="E224" s="4" t="s">
        <v>770</v>
      </c>
      <c r="F224" s="10"/>
      <c r="G224" s="10"/>
      <c r="H224" s="5"/>
      <c r="I224" s="10"/>
      <c r="J224" s="32"/>
      <c r="K224" s="10"/>
      <c r="L224" s="10"/>
      <c r="M224" s="10"/>
      <c r="N224" s="5"/>
      <c r="O224" s="10"/>
      <c r="P224" s="10"/>
      <c r="Q224" s="10"/>
      <c r="R224" s="10"/>
      <c r="S224" s="34"/>
      <c r="T224" s="10"/>
      <c r="U224" s="10"/>
      <c r="V224" s="10"/>
      <c r="W224" s="10"/>
      <c r="X224" s="10"/>
      <c r="Y224" s="10"/>
      <c r="Z224" s="10"/>
      <c r="AA224" s="10"/>
      <c r="AB224" s="40"/>
      <c r="AC224" s="40"/>
      <c r="AD224" s="40"/>
      <c r="AE224" s="40"/>
      <c r="AF224" s="40"/>
      <c r="AG224" s="40"/>
    </row>
    <row r="225" ht="26" spans="1:33">
      <c r="A225" s="48"/>
      <c r="B225" s="4" t="s">
        <v>440</v>
      </c>
      <c r="C225" s="5" t="s">
        <v>388</v>
      </c>
      <c r="D225" s="30">
        <v>22251145</v>
      </c>
      <c r="E225" s="4" t="s">
        <v>674</v>
      </c>
      <c r="F225" s="10"/>
      <c r="G225" s="10"/>
      <c r="H225" s="5"/>
      <c r="I225" s="10"/>
      <c r="J225" s="32"/>
      <c r="K225" s="10"/>
      <c r="L225" s="10"/>
      <c r="M225" s="10"/>
      <c r="N225" s="5"/>
      <c r="O225" s="10"/>
      <c r="P225" s="10"/>
      <c r="Q225" s="10"/>
      <c r="R225" s="10"/>
      <c r="S225" s="34"/>
      <c r="T225" s="10"/>
      <c r="U225" s="10"/>
      <c r="V225" s="10"/>
      <c r="W225" s="10"/>
      <c r="X225" s="10"/>
      <c r="Y225" s="10"/>
      <c r="Z225" s="10"/>
      <c r="AA225" s="10"/>
      <c r="AB225" s="40"/>
      <c r="AC225" s="40"/>
      <c r="AD225" s="40"/>
      <c r="AE225" s="40"/>
      <c r="AF225" s="40"/>
      <c r="AG225" s="40"/>
    </row>
    <row r="226" ht="26" spans="1:33">
      <c r="A226" s="48"/>
      <c r="B226" s="4" t="s">
        <v>441</v>
      </c>
      <c r="C226" s="5" t="s">
        <v>388</v>
      </c>
      <c r="D226" s="30">
        <v>22251154</v>
      </c>
      <c r="E226" s="4" t="s">
        <v>770</v>
      </c>
      <c r="F226" s="10"/>
      <c r="G226" s="10"/>
      <c r="H226" s="5"/>
      <c r="I226" s="10"/>
      <c r="J226" s="32"/>
      <c r="K226" s="10"/>
      <c r="L226" s="10"/>
      <c r="M226" s="10"/>
      <c r="N226" s="5"/>
      <c r="O226" s="10"/>
      <c r="P226" s="10"/>
      <c r="Q226" s="10"/>
      <c r="R226" s="10"/>
      <c r="S226" s="34"/>
      <c r="T226" s="10"/>
      <c r="U226" s="10"/>
      <c r="V226" s="10"/>
      <c r="W226" s="10"/>
      <c r="X226" s="10"/>
      <c r="Y226" s="10"/>
      <c r="Z226" s="10"/>
      <c r="AA226" s="10"/>
      <c r="AB226" s="40"/>
      <c r="AC226" s="40"/>
      <c r="AD226" s="40"/>
      <c r="AE226" s="40"/>
      <c r="AF226" s="40"/>
      <c r="AG226" s="40"/>
    </row>
    <row r="227" ht="26" spans="1:33">
      <c r="A227" s="48"/>
      <c r="B227" s="4" t="s">
        <v>2096</v>
      </c>
      <c r="C227" s="5" t="s">
        <v>388</v>
      </c>
      <c r="D227" s="30">
        <v>22251159</v>
      </c>
      <c r="E227" s="4" t="s">
        <v>770</v>
      </c>
      <c r="F227" s="10"/>
      <c r="G227" s="10"/>
      <c r="H227" s="5"/>
      <c r="I227" s="10"/>
      <c r="J227" s="32"/>
      <c r="K227" s="10"/>
      <c r="L227" s="10"/>
      <c r="M227" s="10"/>
      <c r="N227" s="5"/>
      <c r="O227" s="10"/>
      <c r="P227" s="10"/>
      <c r="Q227" s="10"/>
      <c r="R227" s="10"/>
      <c r="S227" s="34"/>
      <c r="T227" s="10"/>
      <c r="U227" s="10"/>
      <c r="V227" s="10"/>
      <c r="W227" s="10"/>
      <c r="X227" s="10"/>
      <c r="Y227" s="10"/>
      <c r="Z227" s="10"/>
      <c r="AA227" s="10"/>
      <c r="AB227" s="40"/>
      <c r="AC227" s="40"/>
      <c r="AD227" s="40"/>
      <c r="AE227" s="40"/>
      <c r="AF227" s="40"/>
      <c r="AG227" s="40"/>
    </row>
    <row r="228" ht="39" spans="1:33">
      <c r="A228" s="48"/>
      <c r="B228" s="4" t="s">
        <v>406</v>
      </c>
      <c r="C228" s="5" t="s">
        <v>388</v>
      </c>
      <c r="D228" s="30">
        <v>22251168</v>
      </c>
      <c r="E228" s="4" t="s">
        <v>770</v>
      </c>
      <c r="F228" s="10"/>
      <c r="G228" s="10"/>
      <c r="H228" s="5" t="s">
        <v>2097</v>
      </c>
      <c r="I228" s="30" t="s">
        <v>1672</v>
      </c>
      <c r="J228" s="32">
        <v>45399</v>
      </c>
      <c r="K228" s="30" t="s">
        <v>1896</v>
      </c>
      <c r="L228" s="4" t="s">
        <v>2098</v>
      </c>
      <c r="M228" s="52">
        <v>0.285714285714286</v>
      </c>
      <c r="N228" s="5"/>
      <c r="O228" s="10"/>
      <c r="P228" s="10"/>
      <c r="Q228" s="10"/>
      <c r="R228" s="10"/>
      <c r="S228" s="34"/>
      <c r="T228" s="10"/>
      <c r="U228" s="10"/>
      <c r="V228" s="10"/>
      <c r="W228" s="10"/>
      <c r="X228" s="10"/>
      <c r="Y228" s="10"/>
      <c r="Z228" s="10"/>
      <c r="AA228" s="10"/>
      <c r="AB228" s="40"/>
      <c r="AC228" s="40"/>
      <c r="AD228" s="40"/>
      <c r="AE228" s="40"/>
      <c r="AF228" s="40"/>
      <c r="AG228" s="40"/>
    </row>
    <row r="229" ht="26" spans="1:33">
      <c r="A229" s="48"/>
      <c r="B229" s="4" t="s">
        <v>431</v>
      </c>
      <c r="C229" s="5" t="s">
        <v>388</v>
      </c>
      <c r="D229" s="30">
        <v>22251172</v>
      </c>
      <c r="E229" s="4" t="s">
        <v>770</v>
      </c>
      <c r="F229" s="10"/>
      <c r="G229" s="10"/>
      <c r="H229" s="5"/>
      <c r="I229" s="10"/>
      <c r="J229" s="32"/>
      <c r="K229" s="10"/>
      <c r="L229" s="10"/>
      <c r="M229" s="10"/>
      <c r="N229" s="5"/>
      <c r="O229" s="10"/>
      <c r="P229" s="10"/>
      <c r="Q229" s="10"/>
      <c r="R229" s="10"/>
      <c r="S229" s="34"/>
      <c r="T229" s="10"/>
      <c r="U229" s="10"/>
      <c r="V229" s="10"/>
      <c r="W229" s="10"/>
      <c r="X229" s="10"/>
      <c r="Y229" s="10"/>
      <c r="Z229" s="10"/>
      <c r="AA229" s="10"/>
      <c r="AB229" s="40"/>
      <c r="AC229" s="40"/>
      <c r="AD229" s="40"/>
      <c r="AE229" s="40"/>
      <c r="AF229" s="40"/>
      <c r="AG229" s="40"/>
    </row>
    <row r="230" ht="26" spans="1:33">
      <c r="A230" s="48"/>
      <c r="B230" s="4" t="s">
        <v>442</v>
      </c>
      <c r="C230" s="5" t="s">
        <v>388</v>
      </c>
      <c r="D230" s="30">
        <v>22251177</v>
      </c>
      <c r="E230" s="4" t="s">
        <v>770</v>
      </c>
      <c r="F230" s="10"/>
      <c r="G230" s="10"/>
      <c r="H230" s="5"/>
      <c r="I230" s="10"/>
      <c r="J230" s="32"/>
      <c r="K230" s="10"/>
      <c r="L230" s="10"/>
      <c r="M230" s="10"/>
      <c r="N230" s="5"/>
      <c r="O230" s="10"/>
      <c r="P230" s="10"/>
      <c r="Q230" s="10"/>
      <c r="R230" s="10"/>
      <c r="S230" s="34"/>
      <c r="T230" s="10"/>
      <c r="U230" s="10"/>
      <c r="V230" s="10"/>
      <c r="W230" s="10"/>
      <c r="X230" s="10"/>
      <c r="Y230" s="10"/>
      <c r="Z230" s="10"/>
      <c r="AA230" s="10"/>
      <c r="AB230" s="40"/>
      <c r="AC230" s="40"/>
      <c r="AD230" s="40"/>
      <c r="AE230" s="40"/>
      <c r="AF230" s="40"/>
      <c r="AG230" s="40"/>
    </row>
    <row r="231" ht="39" spans="1:33">
      <c r="A231" s="48"/>
      <c r="B231" s="4" t="s">
        <v>414</v>
      </c>
      <c r="C231" s="5" t="s">
        <v>388</v>
      </c>
      <c r="D231" s="30">
        <v>22251179</v>
      </c>
      <c r="E231" s="4" t="s">
        <v>674</v>
      </c>
      <c r="F231" s="10"/>
      <c r="G231" s="10"/>
      <c r="H231" s="5" t="s">
        <v>2099</v>
      </c>
      <c r="I231" s="30" t="s">
        <v>1585</v>
      </c>
      <c r="J231" s="32">
        <v>2024</v>
      </c>
      <c r="K231" s="30" t="s">
        <v>1611</v>
      </c>
      <c r="L231" s="30" t="s">
        <v>2100</v>
      </c>
      <c r="M231" s="34" t="s">
        <v>1667</v>
      </c>
      <c r="N231" s="5" t="s">
        <v>2101</v>
      </c>
      <c r="O231" s="30"/>
      <c r="P231" s="30"/>
      <c r="Q231" s="30" t="s">
        <v>2102</v>
      </c>
      <c r="R231" s="30" t="s">
        <v>414</v>
      </c>
      <c r="S231" s="34">
        <v>1</v>
      </c>
      <c r="T231" s="10"/>
      <c r="U231" s="10"/>
      <c r="V231" s="10"/>
      <c r="W231" s="10"/>
      <c r="X231" s="10"/>
      <c r="Y231" s="10"/>
      <c r="Z231" s="10"/>
      <c r="AA231" s="10"/>
      <c r="AB231" s="40"/>
      <c r="AC231" s="40"/>
      <c r="AD231" s="40"/>
      <c r="AE231" s="40"/>
      <c r="AF231" s="40"/>
      <c r="AG231" s="40"/>
    </row>
    <row r="232" ht="39" spans="1:33">
      <c r="A232" s="48"/>
      <c r="B232" s="4" t="s">
        <v>394</v>
      </c>
      <c r="C232" s="5" t="s">
        <v>388</v>
      </c>
      <c r="D232" s="30">
        <v>22251180</v>
      </c>
      <c r="E232" s="4" t="s">
        <v>674</v>
      </c>
      <c r="F232" s="10"/>
      <c r="G232" s="10"/>
      <c r="H232" s="5" t="s">
        <v>2103</v>
      </c>
      <c r="I232" s="30" t="s">
        <v>1775</v>
      </c>
      <c r="J232" s="32">
        <v>2024</v>
      </c>
      <c r="K232" s="30" t="s">
        <v>1570</v>
      </c>
      <c r="L232" s="35" t="s">
        <v>2104</v>
      </c>
      <c r="M232" s="34" t="s">
        <v>1583</v>
      </c>
      <c r="N232" s="5" t="s">
        <v>2105</v>
      </c>
      <c r="O232" s="30" t="s">
        <v>2106</v>
      </c>
      <c r="P232" s="30" t="s">
        <v>174</v>
      </c>
      <c r="Q232" s="30" t="s">
        <v>2107</v>
      </c>
      <c r="R232" s="50" t="s">
        <v>2108</v>
      </c>
      <c r="S232" s="34" t="s">
        <v>1708</v>
      </c>
      <c r="T232" s="10"/>
      <c r="U232" s="10"/>
      <c r="V232" s="10"/>
      <c r="W232" s="10"/>
      <c r="X232" s="10"/>
      <c r="Y232" s="10"/>
      <c r="Z232" s="10"/>
      <c r="AA232" s="10"/>
      <c r="AB232" s="40"/>
      <c r="AC232" s="40"/>
      <c r="AD232" s="40"/>
      <c r="AE232" s="40"/>
      <c r="AF232" s="40"/>
      <c r="AG232" s="40"/>
    </row>
    <row r="233" ht="39" spans="1:33">
      <c r="A233" s="48"/>
      <c r="B233" s="4" t="s">
        <v>394</v>
      </c>
      <c r="C233" s="5" t="s">
        <v>388</v>
      </c>
      <c r="D233" s="30">
        <v>22251180</v>
      </c>
      <c r="E233" s="4" t="s">
        <v>674</v>
      </c>
      <c r="F233" s="10"/>
      <c r="G233" s="10"/>
      <c r="H233" s="5" t="s">
        <v>2109</v>
      </c>
      <c r="I233" s="30" t="s">
        <v>1775</v>
      </c>
      <c r="J233" s="32">
        <v>2024</v>
      </c>
      <c r="K233" s="30" t="s">
        <v>1570</v>
      </c>
      <c r="L233" s="10" t="s">
        <v>2110</v>
      </c>
      <c r="M233" s="53" t="s">
        <v>2111</v>
      </c>
      <c r="N233" s="5"/>
      <c r="O233" s="10"/>
      <c r="P233" s="10"/>
      <c r="Q233" s="10"/>
      <c r="R233" s="10"/>
      <c r="S233" s="34"/>
      <c r="T233" s="10"/>
      <c r="U233" s="10"/>
      <c r="V233" s="10"/>
      <c r="W233" s="10"/>
      <c r="X233" s="10"/>
      <c r="Y233" s="10"/>
      <c r="Z233" s="10"/>
      <c r="AA233" s="10"/>
      <c r="AB233" s="40"/>
      <c r="AC233" s="40"/>
      <c r="AD233" s="40"/>
      <c r="AE233" s="40"/>
      <c r="AF233" s="40"/>
      <c r="AG233" s="40"/>
    </row>
    <row r="234" ht="39" spans="1:33">
      <c r="A234" s="48"/>
      <c r="B234" s="4" t="s">
        <v>394</v>
      </c>
      <c r="C234" s="5" t="s">
        <v>388</v>
      </c>
      <c r="D234" s="30">
        <v>22251180</v>
      </c>
      <c r="E234" s="4" t="s">
        <v>674</v>
      </c>
      <c r="F234" s="10"/>
      <c r="G234" s="10"/>
      <c r="H234" s="5" t="s">
        <v>2112</v>
      </c>
      <c r="I234" s="30" t="s">
        <v>1676</v>
      </c>
      <c r="J234" s="32">
        <v>2023</v>
      </c>
      <c r="K234" s="32" t="s">
        <v>1570</v>
      </c>
      <c r="L234" s="10" t="s">
        <v>2113</v>
      </c>
      <c r="M234" s="53" t="s">
        <v>1667</v>
      </c>
      <c r="N234" s="5"/>
      <c r="O234" s="10"/>
      <c r="P234" s="10"/>
      <c r="Q234" s="10"/>
      <c r="R234" s="10"/>
      <c r="S234" s="34"/>
      <c r="T234" s="10"/>
      <c r="U234" s="10"/>
      <c r="V234" s="10"/>
      <c r="W234" s="10"/>
      <c r="X234" s="10"/>
      <c r="Y234" s="10"/>
      <c r="Z234" s="10"/>
      <c r="AA234" s="10"/>
      <c r="AB234" s="40"/>
      <c r="AC234" s="40"/>
      <c r="AD234" s="40"/>
      <c r="AE234" s="40"/>
      <c r="AF234" s="40"/>
      <c r="AG234" s="40"/>
    </row>
    <row r="235" ht="26" spans="1:33">
      <c r="A235" s="48"/>
      <c r="B235" s="4" t="s">
        <v>2114</v>
      </c>
      <c r="C235" s="5" t="s">
        <v>388</v>
      </c>
      <c r="D235" s="30">
        <v>22251185</v>
      </c>
      <c r="E235" s="4" t="s">
        <v>674</v>
      </c>
      <c r="F235" s="10"/>
      <c r="G235" s="10"/>
      <c r="H235" s="5"/>
      <c r="I235" s="10"/>
      <c r="J235" s="32"/>
      <c r="K235" s="10"/>
      <c r="L235" s="10"/>
      <c r="M235" s="10"/>
      <c r="N235" s="5"/>
      <c r="O235" s="10"/>
      <c r="P235" s="10"/>
      <c r="Q235" s="10"/>
      <c r="R235" s="10"/>
      <c r="S235" s="34"/>
      <c r="T235" s="10"/>
      <c r="U235" s="10"/>
      <c r="V235" s="10"/>
      <c r="W235" s="10"/>
      <c r="X235" s="10"/>
      <c r="Y235" s="10"/>
      <c r="Z235" s="10"/>
      <c r="AA235" s="10"/>
      <c r="AB235" s="40"/>
      <c r="AC235" s="40"/>
      <c r="AD235" s="40"/>
      <c r="AE235" s="40"/>
      <c r="AF235" s="40"/>
      <c r="AG235" s="40"/>
    </row>
    <row r="236" ht="52" spans="1:33">
      <c r="A236" s="48"/>
      <c r="B236" s="4" t="s">
        <v>389</v>
      </c>
      <c r="C236" s="5" t="s">
        <v>388</v>
      </c>
      <c r="D236" s="30">
        <v>22251188</v>
      </c>
      <c r="E236" s="4" t="s">
        <v>674</v>
      </c>
      <c r="F236" s="10"/>
      <c r="G236" s="10"/>
      <c r="H236" s="5" t="s">
        <v>2115</v>
      </c>
      <c r="I236" s="54" t="s">
        <v>2116</v>
      </c>
      <c r="J236" s="32">
        <v>2024.7</v>
      </c>
      <c r="K236" s="38" t="s">
        <v>1900</v>
      </c>
      <c r="L236" s="38" t="s">
        <v>2117</v>
      </c>
      <c r="M236" s="53" t="s">
        <v>1777</v>
      </c>
      <c r="N236" s="5"/>
      <c r="O236" s="10"/>
      <c r="P236" s="10"/>
      <c r="Q236" s="10"/>
      <c r="R236" s="10"/>
      <c r="S236" s="34"/>
      <c r="T236" s="10"/>
      <c r="U236" s="10"/>
      <c r="V236" s="10"/>
      <c r="W236" s="10"/>
      <c r="X236" s="10"/>
      <c r="Y236" s="10"/>
      <c r="Z236" s="10"/>
      <c r="AA236" s="10"/>
      <c r="AB236" s="40"/>
      <c r="AC236" s="40"/>
      <c r="AD236" s="40"/>
      <c r="AE236" s="40"/>
      <c r="AF236" s="40"/>
      <c r="AG236" s="40"/>
    </row>
    <row r="237" ht="39" spans="1:33">
      <c r="A237" s="48"/>
      <c r="B237" s="4" t="s">
        <v>389</v>
      </c>
      <c r="C237" s="5" t="s">
        <v>388</v>
      </c>
      <c r="D237" s="30">
        <v>22251188</v>
      </c>
      <c r="E237" s="4" t="s">
        <v>674</v>
      </c>
      <c r="F237" s="10"/>
      <c r="G237" s="10"/>
      <c r="H237" s="5" t="s">
        <v>2118</v>
      </c>
      <c r="I237" s="28" t="s">
        <v>2119</v>
      </c>
      <c r="J237" s="32">
        <v>2024.5</v>
      </c>
      <c r="K237" s="28" t="s">
        <v>1896</v>
      </c>
      <c r="L237" s="28" t="s">
        <v>2120</v>
      </c>
      <c r="M237" s="53" t="s">
        <v>2111</v>
      </c>
      <c r="N237" s="5"/>
      <c r="O237" s="10"/>
      <c r="P237" s="10"/>
      <c r="Q237" s="10"/>
      <c r="R237" s="10"/>
      <c r="S237" s="34"/>
      <c r="T237" s="10"/>
      <c r="U237" s="10"/>
      <c r="V237" s="10"/>
      <c r="W237" s="10"/>
      <c r="X237" s="10"/>
      <c r="Y237" s="10"/>
      <c r="Z237" s="10"/>
      <c r="AA237" s="10"/>
      <c r="AB237" s="40"/>
      <c r="AC237" s="40"/>
      <c r="AD237" s="40"/>
      <c r="AE237" s="40"/>
      <c r="AF237" s="40"/>
      <c r="AG237" s="40"/>
    </row>
    <row r="238" ht="26" spans="1:33">
      <c r="A238" s="48"/>
      <c r="B238" s="4" t="s">
        <v>421</v>
      </c>
      <c r="C238" s="5" t="s">
        <v>388</v>
      </c>
      <c r="D238" s="30">
        <v>22251200</v>
      </c>
      <c r="E238" s="4" t="s">
        <v>674</v>
      </c>
      <c r="F238" s="10"/>
      <c r="G238" s="10"/>
      <c r="H238" s="5"/>
      <c r="I238" s="10"/>
      <c r="J238" s="32"/>
      <c r="K238" s="10"/>
      <c r="L238" s="10"/>
      <c r="M238" s="10"/>
      <c r="N238" s="5"/>
      <c r="O238" s="10"/>
      <c r="P238" s="10"/>
      <c r="Q238" s="10"/>
      <c r="R238" s="10"/>
      <c r="S238" s="34"/>
      <c r="T238" s="10"/>
      <c r="U238" s="10"/>
      <c r="V238" s="10"/>
      <c r="W238" s="10"/>
      <c r="X238" s="10"/>
      <c r="Y238" s="10"/>
      <c r="Z238" s="10"/>
      <c r="AA238" s="10"/>
      <c r="AB238" s="40"/>
      <c r="AC238" s="40"/>
      <c r="AD238" s="40"/>
      <c r="AE238" s="40"/>
      <c r="AF238" s="40"/>
      <c r="AG238" s="40"/>
    </row>
    <row r="239" ht="43.5" spans="1:33">
      <c r="A239" s="48"/>
      <c r="B239" s="4" t="s">
        <v>415</v>
      </c>
      <c r="C239" s="5" t="s">
        <v>388</v>
      </c>
      <c r="D239" s="30">
        <v>22201202</v>
      </c>
      <c r="E239" s="4" t="s">
        <v>819</v>
      </c>
      <c r="F239" s="10"/>
      <c r="G239" s="10"/>
      <c r="H239" s="5"/>
      <c r="I239" s="10"/>
      <c r="J239" s="32"/>
      <c r="K239" s="10"/>
      <c r="L239" s="10"/>
      <c r="M239" s="10"/>
      <c r="N239" s="5" t="s">
        <v>2121</v>
      </c>
      <c r="O239" s="4" t="s">
        <v>1603</v>
      </c>
      <c r="P239" s="30"/>
      <c r="Q239" s="34" t="s">
        <v>2122</v>
      </c>
      <c r="R239" s="4" t="s">
        <v>2123</v>
      </c>
      <c r="S239" s="34" t="s">
        <v>1719</v>
      </c>
      <c r="T239" s="10"/>
      <c r="U239" s="10"/>
      <c r="V239" s="10"/>
      <c r="W239" s="10"/>
      <c r="X239" s="10"/>
      <c r="Y239" s="10"/>
      <c r="Z239" s="10"/>
      <c r="AA239" s="10"/>
      <c r="AB239" s="40"/>
      <c r="AC239" s="40"/>
      <c r="AD239" s="40"/>
      <c r="AE239" s="40"/>
      <c r="AF239" s="40"/>
      <c r="AG239" s="40"/>
    </row>
    <row r="240" ht="39" spans="1:33">
      <c r="A240" s="48"/>
      <c r="B240" s="4" t="s">
        <v>391</v>
      </c>
      <c r="C240" s="5" t="s">
        <v>388</v>
      </c>
      <c r="D240" s="30">
        <v>22251208</v>
      </c>
      <c r="E240" s="4" t="s">
        <v>770</v>
      </c>
      <c r="F240" s="10"/>
      <c r="G240" s="10"/>
      <c r="H240" s="5" t="s">
        <v>2124</v>
      </c>
      <c r="I240" s="30" t="s">
        <v>2125</v>
      </c>
      <c r="J240" s="32">
        <v>2024.3</v>
      </c>
      <c r="K240" s="30" t="s">
        <v>1570</v>
      </c>
      <c r="L240" s="30" t="s">
        <v>2126</v>
      </c>
      <c r="M240" s="34" t="s">
        <v>1777</v>
      </c>
      <c r="N240" s="5" t="s">
        <v>2127</v>
      </c>
      <c r="O240" s="4" t="s">
        <v>1603</v>
      </c>
      <c r="P240" s="4" t="s">
        <v>174</v>
      </c>
      <c r="Q240" s="30">
        <v>2023.3</v>
      </c>
      <c r="R240" s="4" t="s">
        <v>2128</v>
      </c>
      <c r="S240" s="34" t="s">
        <v>1667</v>
      </c>
      <c r="T240" s="10"/>
      <c r="U240" s="10"/>
      <c r="V240" s="10"/>
      <c r="W240" s="10"/>
      <c r="X240" s="10"/>
      <c r="Y240" s="10"/>
      <c r="Z240" s="10"/>
      <c r="AA240" s="10"/>
      <c r="AB240" s="40"/>
      <c r="AC240" s="40"/>
      <c r="AD240" s="40"/>
      <c r="AE240" s="40"/>
      <c r="AF240" s="40"/>
      <c r="AG240" s="40"/>
    </row>
    <row r="241" ht="52" spans="1:33">
      <c r="A241" s="48"/>
      <c r="B241" s="4" t="s">
        <v>391</v>
      </c>
      <c r="C241" s="5" t="s">
        <v>388</v>
      </c>
      <c r="D241" s="30">
        <v>22251208</v>
      </c>
      <c r="E241" s="4" t="s">
        <v>770</v>
      </c>
      <c r="F241" s="10"/>
      <c r="G241" s="10"/>
      <c r="H241" s="5" t="s">
        <v>2129</v>
      </c>
      <c r="I241" s="32" t="s">
        <v>2130</v>
      </c>
      <c r="J241" s="32">
        <v>2024.7</v>
      </c>
      <c r="K241" s="32" t="s">
        <v>1740</v>
      </c>
      <c r="L241" s="32" t="s">
        <v>2131</v>
      </c>
      <c r="M241" s="53" t="s">
        <v>1685</v>
      </c>
      <c r="N241" s="5"/>
      <c r="O241" s="10"/>
      <c r="P241" s="10"/>
      <c r="Q241" s="10"/>
      <c r="R241" s="10"/>
      <c r="S241" s="34"/>
      <c r="T241" s="10"/>
      <c r="U241" s="10"/>
      <c r="V241" s="10"/>
      <c r="W241" s="10"/>
      <c r="X241" s="10"/>
      <c r="Y241" s="10"/>
      <c r="Z241" s="10"/>
      <c r="AA241" s="10"/>
      <c r="AB241" s="40"/>
      <c r="AC241" s="40"/>
      <c r="AD241" s="40"/>
      <c r="AE241" s="40"/>
      <c r="AF241" s="40"/>
      <c r="AG241" s="40"/>
    </row>
    <row r="242" ht="26" spans="1:33">
      <c r="A242" s="48"/>
      <c r="B242" s="4" t="s">
        <v>419</v>
      </c>
      <c r="C242" s="5" t="s">
        <v>388</v>
      </c>
      <c r="D242" s="30">
        <v>22251224</v>
      </c>
      <c r="E242" s="4" t="s">
        <v>674</v>
      </c>
      <c r="F242" s="10"/>
      <c r="G242" s="10"/>
      <c r="H242" s="5" t="s">
        <v>2132</v>
      </c>
      <c r="I242" s="55" t="s">
        <v>2133</v>
      </c>
      <c r="J242" s="32">
        <v>2023.12</v>
      </c>
      <c r="K242" s="4" t="s">
        <v>2134</v>
      </c>
      <c r="L242" s="30" t="s">
        <v>2135</v>
      </c>
      <c r="M242" s="34" t="s">
        <v>1597</v>
      </c>
      <c r="N242" s="5"/>
      <c r="O242" s="10"/>
      <c r="P242" s="10"/>
      <c r="Q242" s="10"/>
      <c r="R242" s="10"/>
      <c r="S242" s="34"/>
      <c r="T242" s="10"/>
      <c r="U242" s="10"/>
      <c r="V242" s="10"/>
      <c r="W242" s="10"/>
      <c r="X242" s="10"/>
      <c r="Y242" s="10"/>
      <c r="Z242" s="10"/>
      <c r="AA242" s="10"/>
      <c r="AB242" s="40"/>
      <c r="AC242" s="40"/>
      <c r="AD242" s="40"/>
      <c r="AE242" s="40"/>
      <c r="AF242" s="40"/>
      <c r="AG242" s="40"/>
    </row>
    <row r="243" ht="39" spans="1:33">
      <c r="A243" s="48"/>
      <c r="B243" s="4" t="s">
        <v>419</v>
      </c>
      <c r="C243" s="5" t="s">
        <v>388</v>
      </c>
      <c r="D243" s="30">
        <v>22251224</v>
      </c>
      <c r="E243" s="4" t="s">
        <v>674</v>
      </c>
      <c r="F243" s="10"/>
      <c r="G243" s="10"/>
      <c r="H243" s="5" t="s">
        <v>2136</v>
      </c>
      <c r="I243" s="10" t="s">
        <v>2137</v>
      </c>
      <c r="J243" s="32">
        <v>2024.6</v>
      </c>
      <c r="K243" s="10" t="s">
        <v>1896</v>
      </c>
      <c r="L243" s="10" t="s">
        <v>2138</v>
      </c>
      <c r="M243" s="35" t="s">
        <v>1742</v>
      </c>
      <c r="N243" s="5"/>
      <c r="O243" s="10"/>
      <c r="P243" s="10"/>
      <c r="Q243" s="10"/>
      <c r="R243" s="10"/>
      <c r="S243" s="35"/>
      <c r="T243" s="10"/>
      <c r="U243" s="10"/>
      <c r="V243" s="10"/>
      <c r="W243" s="10"/>
      <c r="X243" s="10"/>
      <c r="Y243" s="10"/>
      <c r="Z243" s="10"/>
      <c r="AA243" s="10"/>
      <c r="AB243" s="40"/>
      <c r="AC243" s="40"/>
      <c r="AD243" s="40"/>
      <c r="AE243" s="40"/>
      <c r="AF243" s="40"/>
      <c r="AG243" s="40"/>
    </row>
    <row r="244" ht="26" spans="1:33">
      <c r="A244" s="48"/>
      <c r="B244" s="4" t="s">
        <v>420</v>
      </c>
      <c r="C244" s="5" t="s">
        <v>388</v>
      </c>
      <c r="D244" s="30">
        <v>22251240</v>
      </c>
      <c r="E244" s="4" t="s">
        <v>770</v>
      </c>
      <c r="F244" s="10"/>
      <c r="G244" s="10"/>
      <c r="H244" s="5"/>
      <c r="I244" s="10"/>
      <c r="J244" s="32"/>
      <c r="K244" s="10"/>
      <c r="L244" s="10"/>
      <c r="M244" s="10"/>
      <c r="N244" s="5"/>
      <c r="O244" s="10"/>
      <c r="P244" s="10"/>
      <c r="Q244" s="10"/>
      <c r="R244" s="10"/>
      <c r="S244" s="35"/>
      <c r="T244" s="10"/>
      <c r="U244" s="10"/>
      <c r="V244" s="10"/>
      <c r="W244" s="10"/>
      <c r="X244" s="10"/>
      <c r="Y244" s="10">
        <v>0.5</v>
      </c>
      <c r="Z244" s="10"/>
      <c r="AA244" s="10"/>
      <c r="AB244" s="40"/>
      <c r="AC244" s="40"/>
      <c r="AD244" s="40"/>
      <c r="AE244" s="40"/>
      <c r="AF244" s="40"/>
      <c r="AG244" s="40"/>
    </row>
    <row r="245" ht="26" spans="1:33">
      <c r="A245" s="48"/>
      <c r="B245" s="4" t="s">
        <v>422</v>
      </c>
      <c r="C245" s="5" t="s">
        <v>388</v>
      </c>
      <c r="D245" s="30">
        <v>22251242</v>
      </c>
      <c r="E245" s="4" t="s">
        <v>2139</v>
      </c>
      <c r="F245" s="10"/>
      <c r="G245" s="10"/>
      <c r="H245" s="5"/>
      <c r="I245" s="10"/>
      <c r="J245" s="32"/>
      <c r="K245" s="10"/>
      <c r="L245" s="10"/>
      <c r="M245" s="10"/>
      <c r="N245" s="5"/>
      <c r="O245" s="10"/>
      <c r="P245" s="10"/>
      <c r="Q245" s="10"/>
      <c r="R245" s="10"/>
      <c r="S245" s="35"/>
      <c r="T245" s="10"/>
      <c r="U245" s="10"/>
      <c r="V245" s="10"/>
      <c r="W245" s="10"/>
      <c r="X245" s="10"/>
      <c r="Y245" s="10"/>
      <c r="Z245" s="10"/>
      <c r="AA245" s="10"/>
      <c r="AB245" s="40"/>
      <c r="AC245" s="40"/>
      <c r="AD245" s="40"/>
      <c r="AE245" s="40"/>
      <c r="AF245" s="40"/>
      <c r="AG245" s="40"/>
    </row>
    <row r="246" ht="26" spans="1:33">
      <c r="A246" s="48"/>
      <c r="B246" s="4" t="s">
        <v>403</v>
      </c>
      <c r="C246" s="5" t="s">
        <v>388</v>
      </c>
      <c r="D246" s="30">
        <v>22251274</v>
      </c>
      <c r="E246" s="4" t="s">
        <v>770</v>
      </c>
      <c r="F246" s="10"/>
      <c r="G246" s="10"/>
      <c r="H246" s="5"/>
      <c r="I246" s="10"/>
      <c r="J246" s="32"/>
      <c r="K246" s="10"/>
      <c r="L246" s="10"/>
      <c r="M246" s="10"/>
      <c r="N246" s="5"/>
      <c r="O246" s="10"/>
      <c r="P246" s="10"/>
      <c r="Q246" s="10"/>
      <c r="R246" s="10"/>
      <c r="S246" s="35"/>
      <c r="T246" s="10"/>
      <c r="U246" s="10"/>
      <c r="V246" s="10"/>
      <c r="W246" s="10"/>
      <c r="X246" s="10"/>
      <c r="Y246" s="10"/>
      <c r="Z246" s="10"/>
      <c r="AA246" s="10"/>
      <c r="AB246" s="40"/>
      <c r="AC246" s="40"/>
      <c r="AD246" s="40"/>
      <c r="AE246" s="40"/>
      <c r="AF246" s="40"/>
      <c r="AG246" s="40"/>
    </row>
    <row r="247" ht="26" spans="1:33">
      <c r="A247" s="48"/>
      <c r="B247" s="4" t="s">
        <v>444</v>
      </c>
      <c r="C247" s="5" t="s">
        <v>388</v>
      </c>
      <c r="D247" s="30">
        <v>22251311</v>
      </c>
      <c r="E247" s="4" t="s">
        <v>674</v>
      </c>
      <c r="F247" s="10"/>
      <c r="G247" s="10"/>
      <c r="H247" s="5"/>
      <c r="I247" s="10"/>
      <c r="J247" s="32"/>
      <c r="K247" s="10"/>
      <c r="L247" s="10"/>
      <c r="M247" s="10"/>
      <c r="N247" s="5"/>
      <c r="O247" s="10"/>
      <c r="P247" s="10"/>
      <c r="Q247" s="10"/>
      <c r="R247" s="10"/>
      <c r="S247" s="35"/>
      <c r="T247" s="10"/>
      <c r="U247" s="10"/>
      <c r="V247" s="10"/>
      <c r="W247" s="10"/>
      <c r="X247" s="10"/>
      <c r="Y247" s="10"/>
      <c r="Z247" s="10"/>
      <c r="AA247" s="10"/>
      <c r="AB247" s="40"/>
      <c r="AC247" s="40"/>
      <c r="AD247" s="40"/>
      <c r="AE247" s="40"/>
      <c r="AF247" s="40"/>
      <c r="AG247" s="40"/>
    </row>
    <row r="248" ht="39" spans="1:33">
      <c r="A248" s="48"/>
      <c r="B248" s="4" t="s">
        <v>412</v>
      </c>
      <c r="C248" s="5" t="s">
        <v>388</v>
      </c>
      <c r="D248" s="30">
        <v>22251345</v>
      </c>
      <c r="E248" s="4" t="s">
        <v>674</v>
      </c>
      <c r="F248" s="10"/>
      <c r="G248" s="10"/>
      <c r="H248" s="5" t="s">
        <v>2140</v>
      </c>
      <c r="I248" s="32" t="s">
        <v>2141</v>
      </c>
      <c r="J248" s="32">
        <v>45423</v>
      </c>
      <c r="K248" s="30" t="s">
        <v>2142</v>
      </c>
      <c r="L248" s="10" t="s">
        <v>2143</v>
      </c>
      <c r="M248" s="56" t="s">
        <v>1667</v>
      </c>
      <c r="N248" s="5"/>
      <c r="O248" s="10"/>
      <c r="P248" s="10"/>
      <c r="Q248" s="10"/>
      <c r="R248" s="10"/>
      <c r="S248" s="10"/>
      <c r="T248" s="10"/>
      <c r="U248" s="10"/>
      <c r="V248" s="10"/>
      <c r="W248" s="10"/>
      <c r="X248" s="10"/>
      <c r="Y248" s="10"/>
      <c r="Z248" s="10"/>
      <c r="AA248" s="10"/>
      <c r="AB248" s="40"/>
      <c r="AC248" s="40"/>
      <c r="AD248" s="40"/>
      <c r="AE248" s="40"/>
      <c r="AF248" s="40"/>
      <c r="AG248" s="40"/>
    </row>
    <row r="249" ht="52" spans="1:33">
      <c r="A249" s="48" t="s">
        <v>445</v>
      </c>
      <c r="B249" s="4" t="s">
        <v>468</v>
      </c>
      <c r="C249" s="5" t="s">
        <v>2144</v>
      </c>
      <c r="D249" s="4">
        <v>22251211</v>
      </c>
      <c r="E249" s="4" t="s">
        <v>770</v>
      </c>
      <c r="F249" s="4"/>
      <c r="G249" s="4"/>
      <c r="H249" s="5" t="s">
        <v>2145</v>
      </c>
      <c r="I249" s="4" t="s">
        <v>2146</v>
      </c>
      <c r="J249" s="4"/>
      <c r="K249" s="4" t="s">
        <v>2147</v>
      </c>
      <c r="L249" s="4" t="s">
        <v>2148</v>
      </c>
      <c r="M249" s="4" t="s">
        <v>2149</v>
      </c>
      <c r="N249" s="5" t="s">
        <v>2150</v>
      </c>
      <c r="O249" s="4" t="s">
        <v>1603</v>
      </c>
      <c r="P249" s="4" t="s">
        <v>174</v>
      </c>
      <c r="Q249" s="4" t="s">
        <v>2151</v>
      </c>
      <c r="R249" s="4" t="s">
        <v>2152</v>
      </c>
      <c r="S249" s="4">
        <v>45296</v>
      </c>
      <c r="T249" s="4"/>
      <c r="U249" s="4"/>
      <c r="V249" s="4"/>
      <c r="W249" s="4"/>
      <c r="X249" s="4"/>
      <c r="Y249" s="4"/>
      <c r="Z249" s="4"/>
      <c r="AA249" s="4"/>
      <c r="AB249" s="40"/>
      <c r="AC249" s="40"/>
      <c r="AD249" s="40"/>
      <c r="AE249" s="40"/>
      <c r="AF249" s="40"/>
      <c r="AG249" s="40"/>
    </row>
    <row r="250" ht="26" spans="1:33">
      <c r="A250" s="48"/>
      <c r="B250" s="4" t="s">
        <v>489</v>
      </c>
      <c r="C250" s="5" t="s">
        <v>2144</v>
      </c>
      <c r="D250" s="4">
        <v>22251101</v>
      </c>
      <c r="E250" s="4" t="s">
        <v>674</v>
      </c>
      <c r="F250" s="4"/>
      <c r="G250" s="4" t="s">
        <v>2153</v>
      </c>
      <c r="H250" s="5"/>
      <c r="I250" s="4" t="s">
        <v>2154</v>
      </c>
      <c r="J250" s="4"/>
      <c r="K250" s="4" t="s">
        <v>2155</v>
      </c>
      <c r="L250" s="4" t="s">
        <v>2156</v>
      </c>
      <c r="M250" s="4" t="s">
        <v>2157</v>
      </c>
      <c r="N250" s="5"/>
      <c r="O250" s="4"/>
      <c r="P250" s="4"/>
      <c r="Q250" s="4"/>
      <c r="R250" s="4"/>
      <c r="S250" s="4"/>
      <c r="T250" s="4"/>
      <c r="U250" s="4"/>
      <c r="V250" s="4"/>
      <c r="W250" s="4"/>
      <c r="X250" s="4"/>
      <c r="Y250" s="4"/>
      <c r="Z250" s="4"/>
      <c r="AA250" s="4"/>
      <c r="AB250" s="40"/>
      <c r="AC250" s="40"/>
      <c r="AD250" s="40"/>
      <c r="AE250" s="40"/>
      <c r="AF250" s="40"/>
      <c r="AG250" s="40"/>
    </row>
    <row r="251" ht="52" spans="1:33">
      <c r="A251" s="48"/>
      <c r="B251" s="4" t="s">
        <v>484</v>
      </c>
      <c r="C251" s="5" t="s">
        <v>2144</v>
      </c>
      <c r="D251" s="4">
        <v>22251262</v>
      </c>
      <c r="E251" s="4" t="s">
        <v>770</v>
      </c>
      <c r="F251" s="4"/>
      <c r="G251" s="4"/>
      <c r="H251" s="5" t="s">
        <v>2158</v>
      </c>
      <c r="I251" s="4" t="s">
        <v>2159</v>
      </c>
      <c r="J251" s="4"/>
      <c r="K251" s="4" t="s">
        <v>1837</v>
      </c>
      <c r="L251" s="4" t="s">
        <v>2160</v>
      </c>
      <c r="M251" s="4" t="s">
        <v>2161</v>
      </c>
      <c r="N251" s="5" t="s">
        <v>2162</v>
      </c>
      <c r="O251" s="4" t="s">
        <v>1603</v>
      </c>
      <c r="P251" s="4" t="s">
        <v>174</v>
      </c>
      <c r="Q251" s="4" t="s">
        <v>2163</v>
      </c>
      <c r="R251" s="4" t="s">
        <v>2164</v>
      </c>
      <c r="S251" s="4" t="s">
        <v>2165</v>
      </c>
      <c r="T251" s="4"/>
      <c r="U251" s="4"/>
      <c r="V251" s="4"/>
      <c r="W251" s="4"/>
      <c r="X251" s="4"/>
      <c r="Y251" s="4"/>
      <c r="Z251" s="4"/>
      <c r="AA251" s="4"/>
      <c r="AB251" s="40"/>
      <c r="AC251" s="40"/>
      <c r="AD251" s="40"/>
      <c r="AE251" s="40"/>
      <c r="AF251" s="40"/>
      <c r="AG251" s="40"/>
    </row>
    <row r="252" ht="52" spans="1:33">
      <c r="A252" s="48"/>
      <c r="B252" s="4" t="s">
        <v>454</v>
      </c>
      <c r="C252" s="5" t="s">
        <v>2144</v>
      </c>
      <c r="D252" s="4">
        <v>22251300</v>
      </c>
      <c r="E252" s="4" t="s">
        <v>770</v>
      </c>
      <c r="F252" s="4"/>
      <c r="G252" s="4"/>
      <c r="H252" s="5" t="s">
        <v>2166</v>
      </c>
      <c r="I252" s="4" t="s">
        <v>2167</v>
      </c>
      <c r="J252" s="4"/>
      <c r="K252" s="4" t="s">
        <v>2168</v>
      </c>
      <c r="L252" s="4" t="s">
        <v>2169</v>
      </c>
      <c r="M252" s="4" t="s">
        <v>2170</v>
      </c>
      <c r="N252" s="5" t="s">
        <v>2171</v>
      </c>
      <c r="O252" s="4" t="s">
        <v>1603</v>
      </c>
      <c r="P252" s="4" t="s">
        <v>174</v>
      </c>
      <c r="Q252" s="4">
        <v>45513</v>
      </c>
      <c r="R252" s="4" t="s">
        <v>2172</v>
      </c>
      <c r="S252" s="4" t="s">
        <v>2173</v>
      </c>
      <c r="T252" s="4" t="s">
        <v>2174</v>
      </c>
      <c r="U252" s="4" t="s">
        <v>2175</v>
      </c>
      <c r="V252" s="4" t="s">
        <v>1763</v>
      </c>
      <c r="W252" s="4" t="s">
        <v>2176</v>
      </c>
      <c r="X252" s="4" t="s">
        <v>2177</v>
      </c>
      <c r="Y252" s="4"/>
      <c r="Z252" s="4"/>
      <c r="AA252" s="4"/>
      <c r="AB252" s="40"/>
      <c r="AC252" s="40"/>
      <c r="AD252" s="40"/>
      <c r="AE252" s="40"/>
      <c r="AF252" s="40"/>
      <c r="AG252" s="40"/>
    </row>
    <row r="253" ht="39" spans="1:33">
      <c r="A253" s="48"/>
      <c r="B253" s="4"/>
      <c r="C253" s="5"/>
      <c r="D253" s="4"/>
      <c r="E253" s="4"/>
      <c r="F253" s="4"/>
      <c r="G253" s="4"/>
      <c r="H253" s="5" t="s">
        <v>2178</v>
      </c>
      <c r="I253" s="4" t="s">
        <v>2159</v>
      </c>
      <c r="J253" s="4"/>
      <c r="K253" s="4" t="s">
        <v>2179</v>
      </c>
      <c r="L253" s="4" t="s">
        <v>2180</v>
      </c>
      <c r="M253" s="4" t="s">
        <v>2181</v>
      </c>
      <c r="N253" s="5" t="s">
        <v>2182</v>
      </c>
      <c r="O253" s="4" t="s">
        <v>1603</v>
      </c>
      <c r="P253" s="4" t="s">
        <v>174</v>
      </c>
      <c r="Q253" s="4">
        <v>45377</v>
      </c>
      <c r="R253" s="4" t="s">
        <v>2183</v>
      </c>
      <c r="S253" s="4" t="s">
        <v>2173</v>
      </c>
      <c r="T253" s="4"/>
      <c r="U253" s="4"/>
      <c r="V253" s="4"/>
      <c r="W253" s="4"/>
      <c r="X253" s="4"/>
      <c r="Y253" s="4"/>
      <c r="Z253" s="4"/>
      <c r="AA253" s="4"/>
      <c r="AB253" s="40"/>
      <c r="AC253" s="40"/>
      <c r="AD253" s="40"/>
      <c r="AE253" s="40"/>
      <c r="AF253" s="40"/>
      <c r="AG253" s="40"/>
    </row>
    <row r="254" ht="39" spans="1:33">
      <c r="A254" s="48"/>
      <c r="B254" s="4"/>
      <c r="C254" s="5"/>
      <c r="D254" s="4"/>
      <c r="E254" s="4"/>
      <c r="F254" s="4"/>
      <c r="G254" s="4"/>
      <c r="H254" s="5"/>
      <c r="I254" s="4"/>
      <c r="J254" s="4"/>
      <c r="K254" s="4"/>
      <c r="L254" s="4"/>
      <c r="M254" s="4"/>
      <c r="N254" s="5" t="s">
        <v>2184</v>
      </c>
      <c r="O254" s="4" t="s">
        <v>1603</v>
      </c>
      <c r="P254" s="4" t="s">
        <v>174</v>
      </c>
      <c r="Q254" s="4">
        <v>45328</v>
      </c>
      <c r="R254" s="4" t="s">
        <v>2185</v>
      </c>
      <c r="S254" s="4" t="s">
        <v>2186</v>
      </c>
      <c r="T254" s="4"/>
      <c r="U254" s="4"/>
      <c r="V254" s="4"/>
      <c r="W254" s="4"/>
      <c r="X254" s="4"/>
      <c r="Y254" s="4"/>
      <c r="Z254" s="4"/>
      <c r="AA254" s="4"/>
      <c r="AB254" s="40"/>
      <c r="AC254" s="40"/>
      <c r="AD254" s="40"/>
      <c r="AE254" s="40"/>
      <c r="AF254" s="40"/>
      <c r="AG254" s="40"/>
    </row>
    <row r="255" ht="39" spans="1:33">
      <c r="A255" s="48"/>
      <c r="B255" s="4"/>
      <c r="C255" s="5"/>
      <c r="D255" s="4"/>
      <c r="E255" s="4"/>
      <c r="F255" s="4"/>
      <c r="G255" s="4"/>
      <c r="H255" s="5"/>
      <c r="I255" s="4"/>
      <c r="J255" s="4"/>
      <c r="K255" s="4"/>
      <c r="L255" s="4"/>
      <c r="M255" s="4"/>
      <c r="N255" s="5" t="s">
        <v>2187</v>
      </c>
      <c r="O255" s="4" t="s">
        <v>1603</v>
      </c>
      <c r="P255" s="4" t="s">
        <v>174</v>
      </c>
      <c r="Q255" s="4">
        <v>45335</v>
      </c>
      <c r="R255" s="4" t="s">
        <v>2188</v>
      </c>
      <c r="S255" s="4" t="s">
        <v>2189</v>
      </c>
      <c r="T255" s="4"/>
      <c r="U255" s="4"/>
      <c r="V255" s="4"/>
      <c r="W255" s="4"/>
      <c r="X255" s="4"/>
      <c r="Y255" s="4"/>
      <c r="Z255" s="4"/>
      <c r="AA255" s="4"/>
      <c r="AB255" s="40"/>
      <c r="AC255" s="40"/>
      <c r="AD255" s="40"/>
      <c r="AE255" s="40"/>
      <c r="AF255" s="40"/>
      <c r="AG255" s="40"/>
    </row>
    <row r="256" ht="39" spans="1:33">
      <c r="A256" s="48"/>
      <c r="B256" s="4"/>
      <c r="C256" s="5"/>
      <c r="D256" s="4"/>
      <c r="E256" s="4"/>
      <c r="F256" s="4"/>
      <c r="G256" s="4"/>
      <c r="H256" s="5"/>
      <c r="I256" s="4"/>
      <c r="J256" s="4"/>
      <c r="K256" s="4"/>
      <c r="L256" s="4"/>
      <c r="M256" s="4"/>
      <c r="N256" s="5" t="s">
        <v>2190</v>
      </c>
      <c r="O256" s="4" t="s">
        <v>1603</v>
      </c>
      <c r="P256" s="4" t="s">
        <v>174</v>
      </c>
      <c r="Q256" s="4">
        <v>45288</v>
      </c>
      <c r="R256" s="4" t="s">
        <v>2191</v>
      </c>
      <c r="S256" s="4" t="s">
        <v>2192</v>
      </c>
      <c r="T256" s="4"/>
      <c r="U256" s="4"/>
      <c r="V256" s="4"/>
      <c r="W256" s="4"/>
      <c r="X256" s="4"/>
      <c r="Y256" s="4"/>
      <c r="Z256" s="4"/>
      <c r="AA256" s="4"/>
      <c r="AB256" s="40"/>
      <c r="AC256" s="40"/>
      <c r="AD256" s="40"/>
      <c r="AE256" s="40"/>
      <c r="AF256" s="40"/>
      <c r="AG256" s="40"/>
    </row>
    <row r="257" ht="39" spans="1:33">
      <c r="A257" s="48"/>
      <c r="B257" s="4" t="s">
        <v>494</v>
      </c>
      <c r="C257" s="5" t="s">
        <v>2144</v>
      </c>
      <c r="D257" s="4">
        <v>22251037</v>
      </c>
      <c r="E257" s="4" t="s">
        <v>770</v>
      </c>
      <c r="F257" s="4"/>
      <c r="G257" s="4"/>
      <c r="H257" s="5" t="s">
        <v>2193</v>
      </c>
      <c r="I257" s="4" t="s">
        <v>1735</v>
      </c>
      <c r="J257" s="4"/>
      <c r="K257" s="4" t="s">
        <v>2168</v>
      </c>
      <c r="L257" s="4" t="s">
        <v>2194</v>
      </c>
      <c r="M257" s="4" t="s">
        <v>2195</v>
      </c>
      <c r="N257" s="5" t="s">
        <v>2196</v>
      </c>
      <c r="O257" s="4" t="s">
        <v>1603</v>
      </c>
      <c r="P257" s="4" t="s">
        <v>174</v>
      </c>
      <c r="Q257" s="4">
        <v>45128</v>
      </c>
      <c r="R257" s="4" t="s">
        <v>2197</v>
      </c>
      <c r="S257" s="4" t="s">
        <v>2198</v>
      </c>
      <c r="T257" s="4"/>
      <c r="U257" s="4"/>
      <c r="V257" s="4"/>
      <c r="W257" s="4"/>
      <c r="X257" s="4"/>
      <c r="Y257" s="4" t="s">
        <v>2199</v>
      </c>
      <c r="Z257" s="4"/>
      <c r="AA257" s="4"/>
      <c r="AB257" s="40"/>
      <c r="AC257" s="40"/>
      <c r="AD257" s="40"/>
      <c r="AE257" s="40"/>
      <c r="AF257" s="40"/>
      <c r="AG257" s="40"/>
    </row>
    <row r="258" ht="39" spans="1:33">
      <c r="A258" s="48"/>
      <c r="B258" s="4"/>
      <c r="C258" s="5"/>
      <c r="D258" s="4"/>
      <c r="E258" s="4"/>
      <c r="F258" s="4"/>
      <c r="G258" s="4"/>
      <c r="H258" s="5" t="s">
        <v>2200</v>
      </c>
      <c r="I258" s="4" t="s">
        <v>2201</v>
      </c>
      <c r="J258" s="4"/>
      <c r="K258" s="4" t="s">
        <v>2039</v>
      </c>
      <c r="L258" s="4" t="s">
        <v>2202</v>
      </c>
      <c r="M258" s="4"/>
      <c r="N258" s="5"/>
      <c r="O258" s="4"/>
      <c r="P258" s="4"/>
      <c r="Q258" s="4"/>
      <c r="R258" s="4"/>
      <c r="S258" s="4"/>
      <c r="T258" s="4"/>
      <c r="U258" s="4"/>
      <c r="V258" s="4"/>
      <c r="W258" s="4"/>
      <c r="X258" s="4"/>
      <c r="Y258" s="4"/>
      <c r="Z258" s="4"/>
      <c r="AA258" s="4"/>
      <c r="AB258" s="40"/>
      <c r="AC258" s="40"/>
      <c r="AD258" s="40"/>
      <c r="AE258" s="40"/>
      <c r="AF258" s="40"/>
      <c r="AG258" s="40"/>
    </row>
    <row r="259" ht="39" spans="1:33">
      <c r="A259" s="48"/>
      <c r="B259" s="4" t="s">
        <v>487</v>
      </c>
      <c r="C259" s="5" t="s">
        <v>2144</v>
      </c>
      <c r="D259" s="4">
        <v>22251089</v>
      </c>
      <c r="E259" s="4" t="s">
        <v>674</v>
      </c>
      <c r="F259" s="4"/>
      <c r="G259" s="4"/>
      <c r="H259" s="5" t="s">
        <v>2178</v>
      </c>
      <c r="I259" s="4" t="s">
        <v>2159</v>
      </c>
      <c r="J259" s="4"/>
      <c r="K259" s="4" t="s">
        <v>1837</v>
      </c>
      <c r="L259" s="4" t="s">
        <v>2203</v>
      </c>
      <c r="M259" s="4" t="s">
        <v>2204</v>
      </c>
      <c r="N259" s="5" t="s">
        <v>2171</v>
      </c>
      <c r="O259" s="4" t="s">
        <v>1603</v>
      </c>
      <c r="P259" s="4" t="s">
        <v>174</v>
      </c>
      <c r="Q259" s="4">
        <v>45513</v>
      </c>
      <c r="R259" s="4" t="s">
        <v>2172</v>
      </c>
      <c r="S259" s="4" t="s">
        <v>2186</v>
      </c>
      <c r="T259" s="4"/>
      <c r="U259" s="4"/>
      <c r="V259" s="4"/>
      <c r="W259" s="4"/>
      <c r="X259" s="4"/>
      <c r="Y259" s="4"/>
      <c r="Z259" s="4"/>
      <c r="AA259" s="4"/>
      <c r="AB259" s="40"/>
      <c r="AC259" s="40"/>
      <c r="AD259" s="40"/>
      <c r="AE259" s="40"/>
      <c r="AF259" s="40"/>
      <c r="AG259" s="40"/>
    </row>
    <row r="260" ht="39" spans="1:33">
      <c r="A260" s="48"/>
      <c r="B260" s="4" t="s">
        <v>491</v>
      </c>
      <c r="C260" s="5" t="s">
        <v>2144</v>
      </c>
      <c r="D260" s="4">
        <v>22251272</v>
      </c>
      <c r="E260" s="4" t="s">
        <v>770</v>
      </c>
      <c r="F260" s="4"/>
      <c r="G260" s="4"/>
      <c r="H260" s="5"/>
      <c r="I260" s="4"/>
      <c r="J260" s="4"/>
      <c r="K260" s="4"/>
      <c r="L260" s="4"/>
      <c r="M260" s="4"/>
      <c r="N260" s="5" t="s">
        <v>2205</v>
      </c>
      <c r="O260" s="4" t="s">
        <v>1603</v>
      </c>
      <c r="P260" s="4" t="s">
        <v>174</v>
      </c>
      <c r="Q260" s="4">
        <v>45461</v>
      </c>
      <c r="R260" s="4" t="s">
        <v>2206</v>
      </c>
      <c r="S260" s="4" t="s">
        <v>2207</v>
      </c>
      <c r="T260" s="4"/>
      <c r="U260" s="4"/>
      <c r="V260" s="4"/>
      <c r="W260" s="4"/>
      <c r="X260" s="4"/>
      <c r="Y260" s="4"/>
      <c r="Z260" s="4"/>
      <c r="AA260" s="4"/>
      <c r="AB260" s="40"/>
      <c r="AC260" s="40"/>
      <c r="AD260" s="40"/>
      <c r="AE260" s="40"/>
      <c r="AF260" s="40"/>
      <c r="AG260" s="40"/>
    </row>
    <row r="261" ht="39" spans="1:33">
      <c r="A261" s="48"/>
      <c r="B261" s="4" t="s">
        <v>481</v>
      </c>
      <c r="C261" s="5" t="s">
        <v>2144</v>
      </c>
      <c r="D261" s="4">
        <v>22251049</v>
      </c>
      <c r="E261" s="4" t="s">
        <v>770</v>
      </c>
      <c r="F261" s="4"/>
      <c r="G261" s="4"/>
      <c r="H261" s="5" t="s">
        <v>2208</v>
      </c>
      <c r="I261" s="4" t="s">
        <v>2159</v>
      </c>
      <c r="J261" s="4"/>
      <c r="K261" s="4" t="s">
        <v>1837</v>
      </c>
      <c r="L261" s="4" t="s">
        <v>2209</v>
      </c>
      <c r="M261" s="4" t="s">
        <v>2210</v>
      </c>
      <c r="N261" s="5" t="s">
        <v>2211</v>
      </c>
      <c r="O261" s="4" t="s">
        <v>1603</v>
      </c>
      <c r="P261" s="4" t="s">
        <v>174</v>
      </c>
      <c r="Q261" s="4" t="s">
        <v>2212</v>
      </c>
      <c r="R261" s="4" t="s">
        <v>2213</v>
      </c>
      <c r="S261" s="89" t="s">
        <v>2214</v>
      </c>
      <c r="T261" s="4"/>
      <c r="U261" s="4"/>
      <c r="V261" s="4"/>
      <c r="W261" s="4"/>
      <c r="X261" s="4"/>
      <c r="Y261" s="4"/>
      <c r="Z261" s="4"/>
      <c r="AA261" s="4"/>
      <c r="AB261" s="40"/>
      <c r="AC261" s="40"/>
      <c r="AD261" s="40"/>
      <c r="AE261" s="40"/>
      <c r="AF261" s="40"/>
      <c r="AG261" s="40"/>
    </row>
    <row r="262" ht="65" spans="1:33">
      <c r="A262" s="48"/>
      <c r="B262" s="4" t="s">
        <v>446</v>
      </c>
      <c r="C262" s="5" t="s">
        <v>2144</v>
      </c>
      <c r="D262" s="4">
        <v>22251146</v>
      </c>
      <c r="E262" s="4" t="s">
        <v>770</v>
      </c>
      <c r="F262" s="4"/>
      <c r="G262" s="4"/>
      <c r="H262" s="5" t="s">
        <v>2215</v>
      </c>
      <c r="I262" s="4" t="s">
        <v>2216</v>
      </c>
      <c r="J262" s="4"/>
      <c r="K262" s="4" t="s">
        <v>1837</v>
      </c>
      <c r="L262" s="4" t="s">
        <v>2217</v>
      </c>
      <c r="M262" s="4" t="s">
        <v>2161</v>
      </c>
      <c r="N262" s="5" t="s">
        <v>2187</v>
      </c>
      <c r="O262" s="4" t="s">
        <v>1603</v>
      </c>
      <c r="P262" s="4" t="s">
        <v>174</v>
      </c>
      <c r="Q262" s="4">
        <v>45317</v>
      </c>
      <c r="R262" s="4" t="s">
        <v>2188</v>
      </c>
      <c r="S262" s="4" t="s">
        <v>2207</v>
      </c>
      <c r="T262" s="4"/>
      <c r="U262" s="4"/>
      <c r="V262" s="4"/>
      <c r="W262" s="4"/>
      <c r="X262" s="4"/>
      <c r="Y262" s="4"/>
      <c r="Z262" s="4"/>
      <c r="AA262" s="4"/>
      <c r="AB262" s="40"/>
      <c r="AC262" s="40"/>
      <c r="AD262" s="40"/>
      <c r="AE262" s="40"/>
      <c r="AF262" s="40"/>
      <c r="AG262" s="40"/>
    </row>
    <row r="263" ht="39" spans="1:33">
      <c r="A263" s="48"/>
      <c r="B263" s="4"/>
      <c r="C263" s="5"/>
      <c r="D263" s="4"/>
      <c r="E263" s="4"/>
      <c r="F263" s="4"/>
      <c r="G263" s="4"/>
      <c r="H263" s="5"/>
      <c r="I263" s="4"/>
      <c r="J263" s="4"/>
      <c r="K263" s="4"/>
      <c r="L263" s="4"/>
      <c r="M263" s="4"/>
      <c r="N263" s="5" t="s">
        <v>2184</v>
      </c>
      <c r="O263" s="4" t="s">
        <v>1603</v>
      </c>
      <c r="P263" s="4" t="s">
        <v>174</v>
      </c>
      <c r="Q263" s="4">
        <v>45310</v>
      </c>
      <c r="R263" s="4" t="s">
        <v>2185</v>
      </c>
      <c r="S263" s="4" t="s">
        <v>2218</v>
      </c>
      <c r="T263" s="4"/>
      <c r="U263" s="4"/>
      <c r="V263" s="4"/>
      <c r="W263" s="4"/>
      <c r="X263" s="4"/>
      <c r="Y263" s="4"/>
      <c r="Z263" s="4"/>
      <c r="AA263" s="4"/>
      <c r="AB263" s="40"/>
      <c r="AC263" s="40"/>
      <c r="AD263" s="40"/>
      <c r="AE263" s="40"/>
      <c r="AF263" s="40"/>
      <c r="AG263" s="40"/>
    </row>
    <row r="264" ht="39" spans="1:33">
      <c r="A264" s="48"/>
      <c r="B264" s="4"/>
      <c r="C264" s="5"/>
      <c r="D264" s="4"/>
      <c r="E264" s="4"/>
      <c r="F264" s="4"/>
      <c r="G264" s="4"/>
      <c r="H264" s="5"/>
      <c r="I264" s="4"/>
      <c r="J264" s="4"/>
      <c r="K264" s="4"/>
      <c r="L264" s="4"/>
      <c r="M264" s="4"/>
      <c r="N264" s="5" t="s">
        <v>2182</v>
      </c>
      <c r="O264" s="4" t="s">
        <v>1603</v>
      </c>
      <c r="P264" s="4" t="s">
        <v>174</v>
      </c>
      <c r="Q264" s="4">
        <v>45359</v>
      </c>
      <c r="R264" s="4" t="s">
        <v>2183</v>
      </c>
      <c r="S264" s="4" t="s">
        <v>2207</v>
      </c>
      <c r="T264" s="4"/>
      <c r="U264" s="4"/>
      <c r="V264" s="4"/>
      <c r="W264" s="4"/>
      <c r="X264" s="4"/>
      <c r="Y264" s="4"/>
      <c r="Z264" s="4"/>
      <c r="AA264" s="4"/>
      <c r="AB264" s="40"/>
      <c r="AC264" s="40"/>
      <c r="AD264" s="40"/>
      <c r="AE264" s="40"/>
      <c r="AF264" s="40"/>
      <c r="AG264" s="40"/>
    </row>
    <row r="265" ht="26" spans="1:33">
      <c r="A265" s="48"/>
      <c r="B265" s="4" t="s">
        <v>460</v>
      </c>
      <c r="C265" s="5" t="s">
        <v>2144</v>
      </c>
      <c r="D265" s="4">
        <v>22251328</v>
      </c>
      <c r="E265" s="4" t="s">
        <v>770</v>
      </c>
      <c r="F265" s="4"/>
      <c r="G265" s="4"/>
      <c r="H265" s="5" t="s">
        <v>2219</v>
      </c>
      <c r="I265" s="4" t="s">
        <v>1599</v>
      </c>
      <c r="J265" s="4"/>
      <c r="K265" s="4" t="s">
        <v>2168</v>
      </c>
      <c r="L265" s="4" t="s">
        <v>1984</v>
      </c>
      <c r="M265" s="4"/>
      <c r="N265" s="5"/>
      <c r="O265" s="4"/>
      <c r="P265" s="4"/>
      <c r="Q265" s="4"/>
      <c r="R265" s="4"/>
      <c r="S265" s="4"/>
      <c r="T265" s="4"/>
      <c r="U265" s="4"/>
      <c r="V265" s="4"/>
      <c r="W265" s="4"/>
      <c r="X265" s="4"/>
      <c r="Y265" s="4"/>
      <c r="Z265" s="4"/>
      <c r="AA265" s="4"/>
      <c r="AB265" s="40"/>
      <c r="AC265" s="40"/>
      <c r="AD265" s="40"/>
      <c r="AE265" s="40"/>
      <c r="AF265" s="40"/>
      <c r="AG265" s="40"/>
    </row>
    <row r="266" ht="39" spans="1:33">
      <c r="A266" s="48"/>
      <c r="B266" s="4"/>
      <c r="C266" s="5"/>
      <c r="D266" s="4"/>
      <c r="E266" s="4"/>
      <c r="F266" s="4"/>
      <c r="G266" s="4"/>
      <c r="H266" s="5"/>
      <c r="I266" s="4"/>
      <c r="J266" s="4"/>
      <c r="K266" s="4"/>
      <c r="L266" s="4"/>
      <c r="M266" s="4"/>
      <c r="N266" s="5" t="s">
        <v>2220</v>
      </c>
      <c r="O266" s="4" t="s">
        <v>1603</v>
      </c>
      <c r="P266" s="4" t="s">
        <v>174</v>
      </c>
      <c r="Q266" s="4" t="s">
        <v>2221</v>
      </c>
      <c r="R266" s="4" t="s">
        <v>2222</v>
      </c>
      <c r="S266" s="4" t="s">
        <v>2223</v>
      </c>
      <c r="T266" s="4"/>
      <c r="U266" s="4"/>
      <c r="V266" s="4"/>
      <c r="W266" s="4"/>
      <c r="X266" s="4"/>
      <c r="Y266" s="4"/>
      <c r="Z266" s="4"/>
      <c r="AA266" s="4"/>
      <c r="AB266" s="40"/>
      <c r="AC266" s="40"/>
      <c r="AD266" s="40"/>
      <c r="AE266" s="40"/>
      <c r="AF266" s="40"/>
      <c r="AG266" s="40"/>
    </row>
    <row r="267" ht="26" spans="1:33">
      <c r="A267" s="48"/>
      <c r="B267" s="4"/>
      <c r="C267" s="5"/>
      <c r="D267" s="4"/>
      <c r="E267" s="4"/>
      <c r="F267" s="4"/>
      <c r="G267" s="4"/>
      <c r="H267" s="5"/>
      <c r="I267" s="4"/>
      <c r="J267" s="4"/>
      <c r="K267" s="4"/>
      <c r="L267" s="4"/>
      <c r="M267" s="4" t="s">
        <v>2207</v>
      </c>
      <c r="N267" s="5" t="s">
        <v>2224</v>
      </c>
      <c r="O267" s="4" t="s">
        <v>1603</v>
      </c>
      <c r="P267" s="4" t="s">
        <v>174</v>
      </c>
      <c r="Q267" s="4" t="s">
        <v>2225</v>
      </c>
      <c r="R267" s="4" t="s">
        <v>2226</v>
      </c>
      <c r="S267" s="4" t="s">
        <v>2214</v>
      </c>
      <c r="T267" s="4"/>
      <c r="U267" s="4"/>
      <c r="V267" s="4"/>
      <c r="W267" s="4"/>
      <c r="X267" s="4"/>
      <c r="Y267" s="4"/>
      <c r="Z267" s="4"/>
      <c r="AA267" s="4"/>
      <c r="AB267" s="40"/>
      <c r="AC267" s="40"/>
      <c r="AD267" s="40"/>
      <c r="AE267" s="40"/>
      <c r="AF267" s="40"/>
      <c r="AG267" s="40"/>
    </row>
    <row r="268" ht="52" spans="1:33">
      <c r="A268" s="48"/>
      <c r="B268" s="4" t="s">
        <v>464</v>
      </c>
      <c r="C268" s="5" t="s">
        <v>2144</v>
      </c>
      <c r="D268" s="4">
        <v>22251275</v>
      </c>
      <c r="E268" s="4" t="s">
        <v>1433</v>
      </c>
      <c r="F268" s="4"/>
      <c r="G268" s="4"/>
      <c r="H268" s="5" t="s">
        <v>2227</v>
      </c>
      <c r="I268" s="4" t="s">
        <v>2228</v>
      </c>
      <c r="J268" s="4"/>
      <c r="K268" s="4" t="s">
        <v>2229</v>
      </c>
      <c r="L268" s="4" t="s">
        <v>2230</v>
      </c>
      <c r="M268" s="4" t="s">
        <v>2157</v>
      </c>
      <c r="N268" s="5"/>
      <c r="O268" s="4"/>
      <c r="P268" s="4"/>
      <c r="Q268" s="4"/>
      <c r="R268" s="4"/>
      <c r="S268" s="4"/>
      <c r="T268" s="4"/>
      <c r="U268" s="4"/>
      <c r="V268" s="4"/>
      <c r="W268" s="4"/>
      <c r="X268" s="4"/>
      <c r="Y268" s="4"/>
      <c r="Z268" s="4"/>
      <c r="AA268" s="4"/>
      <c r="AB268" s="40"/>
      <c r="AC268" s="40"/>
      <c r="AD268" s="40"/>
      <c r="AE268" s="40"/>
      <c r="AF268" s="40"/>
      <c r="AG268" s="40"/>
    </row>
    <row r="269" ht="39" spans="1:33">
      <c r="A269" s="48"/>
      <c r="B269" s="4" t="s">
        <v>483</v>
      </c>
      <c r="C269" s="5" t="s">
        <v>2144</v>
      </c>
      <c r="D269" s="4">
        <v>22251137</v>
      </c>
      <c r="E269" s="4" t="s">
        <v>674</v>
      </c>
      <c r="F269" s="4"/>
      <c r="G269" s="4"/>
      <c r="H269" s="5" t="s">
        <v>2231</v>
      </c>
      <c r="I269" s="4" t="s">
        <v>2146</v>
      </c>
      <c r="J269" s="4"/>
      <c r="K269" s="4" t="s">
        <v>2229</v>
      </c>
      <c r="L269" s="4" t="s">
        <v>2232</v>
      </c>
      <c r="M269" s="4" t="s">
        <v>2233</v>
      </c>
      <c r="N269" s="5" t="s">
        <v>2234</v>
      </c>
      <c r="O269" s="4" t="s">
        <v>1603</v>
      </c>
      <c r="P269" s="4" t="s">
        <v>174</v>
      </c>
      <c r="Q269" s="4" t="s">
        <v>2235</v>
      </c>
      <c r="R269" s="4" t="s">
        <v>2236</v>
      </c>
      <c r="S269" s="4" t="s">
        <v>2214</v>
      </c>
      <c r="T269" s="4"/>
      <c r="U269" s="4"/>
      <c r="V269" s="4"/>
      <c r="W269" s="4"/>
      <c r="X269" s="4"/>
      <c r="Y269" s="4"/>
      <c r="Z269" s="4"/>
      <c r="AA269" s="4"/>
      <c r="AB269" s="40"/>
      <c r="AC269" s="40"/>
      <c r="AD269" s="40"/>
      <c r="AE269" s="40"/>
      <c r="AF269" s="40"/>
      <c r="AG269" s="40"/>
    </row>
    <row r="270" ht="65" spans="1:33">
      <c r="A270" s="48" t="s">
        <v>2237</v>
      </c>
      <c r="B270" s="4" t="s">
        <v>549</v>
      </c>
      <c r="C270" s="5" t="s">
        <v>509</v>
      </c>
      <c r="D270" s="4">
        <v>22251352</v>
      </c>
      <c r="E270" s="63" t="s">
        <v>770</v>
      </c>
      <c r="F270" s="30"/>
      <c r="G270" s="30"/>
      <c r="H270" s="5" t="s">
        <v>2238</v>
      </c>
      <c r="I270" s="66" t="s">
        <v>2239</v>
      </c>
      <c r="J270" s="71" t="s">
        <v>2240</v>
      </c>
      <c r="K270" s="69" t="s">
        <v>2241</v>
      </c>
      <c r="L270" s="63" t="s">
        <v>2242</v>
      </c>
      <c r="M270" s="72">
        <v>45326</v>
      </c>
      <c r="N270" s="38"/>
      <c r="O270" s="30"/>
      <c r="P270" s="30"/>
      <c r="Q270" s="30"/>
      <c r="R270" s="11"/>
      <c r="S270" s="72"/>
      <c r="T270" s="38"/>
      <c r="U270" s="38"/>
      <c r="V270" s="38"/>
      <c r="W270" s="77"/>
      <c r="X270" s="72"/>
      <c r="Y270" s="66"/>
      <c r="Z270" s="66"/>
      <c r="AA270" s="23"/>
      <c r="AB270" s="40"/>
      <c r="AC270" s="40"/>
      <c r="AD270" s="40"/>
      <c r="AE270" s="40"/>
      <c r="AF270" s="40"/>
      <c r="AG270" s="40"/>
    </row>
    <row r="271" ht="39" spans="1:33">
      <c r="A271" s="48"/>
      <c r="B271" s="30" t="s">
        <v>526</v>
      </c>
      <c r="C271" s="64" t="s">
        <v>509</v>
      </c>
      <c r="D271" s="4">
        <v>22251353</v>
      </c>
      <c r="E271" s="63" t="s">
        <v>770</v>
      </c>
      <c r="F271" s="65" t="s">
        <v>2243</v>
      </c>
      <c r="G271" s="66"/>
      <c r="H271" s="5" t="s">
        <v>2244</v>
      </c>
      <c r="I271" s="39" t="s">
        <v>1632</v>
      </c>
      <c r="J271" s="73">
        <v>2024</v>
      </c>
      <c r="K271" s="74" t="s">
        <v>2245</v>
      </c>
      <c r="L271" s="75" t="s">
        <v>2246</v>
      </c>
      <c r="M271" s="76" t="s">
        <v>2247</v>
      </c>
      <c r="N271" s="38"/>
      <c r="O271" s="66"/>
      <c r="P271" s="66"/>
      <c r="Q271" s="66"/>
      <c r="R271" s="87"/>
      <c r="S271" s="72"/>
      <c r="T271" s="87" t="s">
        <v>2248</v>
      </c>
      <c r="U271" s="75" t="s">
        <v>2249</v>
      </c>
      <c r="V271" s="75" t="s">
        <v>2250</v>
      </c>
      <c r="W271" s="90" t="s">
        <v>2251</v>
      </c>
      <c r="X271" s="72">
        <v>45355</v>
      </c>
      <c r="Y271" s="66"/>
      <c r="Z271" s="66"/>
      <c r="AA271" s="66"/>
      <c r="AB271" s="40"/>
      <c r="AC271" s="40"/>
      <c r="AD271" s="40"/>
      <c r="AE271" s="40"/>
      <c r="AF271" s="40"/>
      <c r="AG271" s="40"/>
    </row>
    <row r="272" ht="39" spans="1:33">
      <c r="A272" s="48"/>
      <c r="B272" s="30"/>
      <c r="C272" s="67"/>
      <c r="D272" s="4"/>
      <c r="E272" s="63"/>
      <c r="F272" s="66"/>
      <c r="G272" s="66"/>
      <c r="H272" s="5" t="s">
        <v>2252</v>
      </c>
      <c r="I272" s="66" t="s">
        <v>2253</v>
      </c>
      <c r="J272" s="38">
        <v>2024</v>
      </c>
      <c r="K272" s="69" t="s">
        <v>2254</v>
      </c>
      <c r="L272" s="77" t="s">
        <v>2255</v>
      </c>
      <c r="M272" s="78" t="s">
        <v>2256</v>
      </c>
      <c r="N272" s="38"/>
      <c r="O272" s="66"/>
      <c r="P272" s="66"/>
      <c r="Q272" s="66"/>
      <c r="R272" s="87"/>
      <c r="S272" s="72"/>
      <c r="T272" s="38"/>
      <c r="U272" s="28"/>
      <c r="V272" s="28"/>
      <c r="W272" s="73"/>
      <c r="X272" s="72"/>
      <c r="Y272" s="66"/>
      <c r="Z272" s="66"/>
      <c r="AA272" s="66"/>
      <c r="AB272" s="40"/>
      <c r="AC272" s="40"/>
      <c r="AD272" s="40"/>
      <c r="AE272" s="40"/>
      <c r="AF272" s="40"/>
      <c r="AG272" s="40"/>
    </row>
    <row r="273" ht="52" spans="1:33">
      <c r="A273" s="48"/>
      <c r="B273" s="30"/>
      <c r="C273" s="67"/>
      <c r="D273" s="4"/>
      <c r="E273" s="63"/>
      <c r="F273" s="66"/>
      <c r="G273" s="66"/>
      <c r="H273" s="5" t="s">
        <v>2257</v>
      </c>
      <c r="I273" s="66" t="s">
        <v>2258</v>
      </c>
      <c r="J273" s="38">
        <v>2023</v>
      </c>
      <c r="K273" s="69" t="s">
        <v>1642</v>
      </c>
      <c r="L273" s="77" t="s">
        <v>2259</v>
      </c>
      <c r="M273" s="78" t="s">
        <v>2256</v>
      </c>
      <c r="N273" s="38"/>
      <c r="O273" s="66"/>
      <c r="P273" s="66"/>
      <c r="Q273" s="66"/>
      <c r="R273" s="87"/>
      <c r="S273" s="72"/>
      <c r="T273" s="38"/>
      <c r="U273" s="38"/>
      <c r="V273" s="38"/>
      <c r="W273" s="77"/>
      <c r="X273" s="72"/>
      <c r="Y273" s="66"/>
      <c r="Z273" s="66"/>
      <c r="AA273" s="66"/>
      <c r="AB273" s="40"/>
      <c r="AC273" s="40"/>
      <c r="AD273" s="40"/>
      <c r="AE273" s="40"/>
      <c r="AF273" s="40"/>
      <c r="AG273" s="40"/>
    </row>
    <row r="274" ht="50" spans="1:33">
      <c r="A274" s="48"/>
      <c r="B274" s="30"/>
      <c r="C274" s="68"/>
      <c r="D274" s="4"/>
      <c r="E274" s="63"/>
      <c r="F274" s="66"/>
      <c r="G274" s="66"/>
      <c r="H274" s="5" t="s">
        <v>2260</v>
      </c>
      <c r="I274" s="66" t="s">
        <v>2261</v>
      </c>
      <c r="J274" s="38" t="s">
        <v>2262</v>
      </c>
      <c r="K274" s="69" t="s">
        <v>1642</v>
      </c>
      <c r="L274" s="63" t="s">
        <v>2263</v>
      </c>
      <c r="M274" s="72">
        <v>45360</v>
      </c>
      <c r="N274" s="38"/>
      <c r="O274" s="66"/>
      <c r="P274" s="66"/>
      <c r="Q274" s="66"/>
      <c r="R274" s="87"/>
      <c r="S274" s="72"/>
      <c r="T274" s="38"/>
      <c r="U274" s="38"/>
      <c r="V274" s="38"/>
      <c r="W274" s="77"/>
      <c r="X274" s="72"/>
      <c r="Y274" s="66"/>
      <c r="Z274" s="66"/>
      <c r="AA274" s="66"/>
      <c r="AB274" s="40"/>
      <c r="AC274" s="40"/>
      <c r="AD274" s="40"/>
      <c r="AE274" s="40"/>
      <c r="AF274" s="40"/>
      <c r="AG274" s="40"/>
    </row>
    <row r="275" ht="62.5" spans="1:33">
      <c r="A275" s="48"/>
      <c r="B275" s="30" t="s">
        <v>566</v>
      </c>
      <c r="C275" s="64" t="s">
        <v>509</v>
      </c>
      <c r="D275" s="4">
        <v>22251354</v>
      </c>
      <c r="E275" s="69" t="s">
        <v>1433</v>
      </c>
      <c r="F275" s="30"/>
      <c r="G275" s="30"/>
      <c r="H275" s="5" t="s">
        <v>2264</v>
      </c>
      <c r="I275" s="66" t="s">
        <v>2265</v>
      </c>
      <c r="J275" s="38">
        <v>2024.6</v>
      </c>
      <c r="K275" s="11" t="s">
        <v>1611</v>
      </c>
      <c r="L275" s="63" t="s">
        <v>2266</v>
      </c>
      <c r="M275" s="72">
        <v>45480</v>
      </c>
      <c r="N275" s="38"/>
      <c r="O275" s="66"/>
      <c r="P275" s="66"/>
      <c r="Q275" s="66"/>
      <c r="R275" s="87"/>
      <c r="S275" s="72"/>
      <c r="T275" s="38" t="s">
        <v>2267</v>
      </c>
      <c r="U275" s="38"/>
      <c r="V275" s="38" t="s">
        <v>1991</v>
      </c>
      <c r="W275" s="77"/>
      <c r="X275" s="72">
        <v>45295</v>
      </c>
      <c r="Y275" s="66"/>
      <c r="Z275" s="66"/>
      <c r="AA275" s="66"/>
      <c r="AB275" s="40"/>
      <c r="AC275" s="40"/>
      <c r="AD275" s="40"/>
      <c r="AE275" s="40"/>
      <c r="AF275" s="40"/>
      <c r="AG275" s="40"/>
    </row>
    <row r="276" ht="77.5" spans="1:33">
      <c r="A276" s="48"/>
      <c r="B276" s="30"/>
      <c r="C276" s="67"/>
      <c r="D276" s="4"/>
      <c r="E276" s="69"/>
      <c r="F276" s="30"/>
      <c r="G276" s="30"/>
      <c r="H276" s="5" t="s">
        <v>2268</v>
      </c>
      <c r="I276" s="66" t="s">
        <v>2269</v>
      </c>
      <c r="J276" s="38">
        <v>2024.4</v>
      </c>
      <c r="K276" s="11" t="s">
        <v>1611</v>
      </c>
      <c r="L276" s="63" t="s">
        <v>2270</v>
      </c>
      <c r="M276" s="72">
        <v>45420</v>
      </c>
      <c r="N276" s="38"/>
      <c r="O276" s="66"/>
      <c r="P276" s="66"/>
      <c r="Q276" s="66"/>
      <c r="R276" s="87"/>
      <c r="S276" s="72"/>
      <c r="T276" s="38" t="s">
        <v>2271</v>
      </c>
      <c r="U276" s="38"/>
      <c r="V276" s="38" t="s">
        <v>2250</v>
      </c>
      <c r="W276" s="77"/>
      <c r="X276" s="72">
        <v>45419</v>
      </c>
      <c r="Y276" s="66"/>
      <c r="Z276" s="66"/>
      <c r="AA276" s="66"/>
      <c r="AB276" s="40"/>
      <c r="AC276" s="40"/>
      <c r="AD276" s="40"/>
      <c r="AE276" s="40"/>
      <c r="AF276" s="40"/>
      <c r="AG276" s="40"/>
    </row>
    <row r="277" ht="14.5" spans="1:33">
      <c r="A277" s="48"/>
      <c r="B277" s="30"/>
      <c r="C277" s="67"/>
      <c r="D277" s="4"/>
      <c r="E277" s="69"/>
      <c r="F277" s="30"/>
      <c r="G277" s="30"/>
      <c r="H277" s="5"/>
      <c r="I277" s="66"/>
      <c r="J277" s="38"/>
      <c r="K277" s="11"/>
      <c r="L277" s="77"/>
      <c r="M277" s="72"/>
      <c r="N277" s="38"/>
      <c r="O277" s="66"/>
      <c r="P277" s="66"/>
      <c r="Q277" s="66"/>
      <c r="R277" s="87"/>
      <c r="S277" s="72"/>
      <c r="T277" s="38" t="s">
        <v>2272</v>
      </c>
      <c r="U277" s="38"/>
      <c r="V277" s="38" t="s">
        <v>2273</v>
      </c>
      <c r="W277" s="77"/>
      <c r="X277" s="72">
        <v>45481</v>
      </c>
      <c r="Y277" s="66"/>
      <c r="Z277" s="66"/>
      <c r="AA277" s="66"/>
      <c r="AB277" s="40"/>
      <c r="AC277" s="40"/>
      <c r="AD277" s="40"/>
      <c r="AE277" s="40"/>
      <c r="AF277" s="40"/>
      <c r="AG277" s="40"/>
    </row>
    <row r="278" ht="14.5" spans="1:33">
      <c r="A278" s="48"/>
      <c r="B278" s="30"/>
      <c r="C278" s="67"/>
      <c r="D278" s="4"/>
      <c r="E278" s="69"/>
      <c r="F278" s="30"/>
      <c r="G278" s="30"/>
      <c r="H278" s="5"/>
      <c r="I278" s="66"/>
      <c r="J278" s="38"/>
      <c r="K278" s="11"/>
      <c r="L278" s="77"/>
      <c r="M278" s="72"/>
      <c r="N278" s="38"/>
      <c r="O278" s="66"/>
      <c r="P278" s="66"/>
      <c r="Q278" s="66"/>
      <c r="R278" s="87"/>
      <c r="S278" s="72"/>
      <c r="T278" s="38" t="s">
        <v>2274</v>
      </c>
      <c r="U278" s="38"/>
      <c r="V278" s="38" t="s">
        <v>1991</v>
      </c>
      <c r="W278" s="77"/>
      <c r="X278" s="72">
        <v>45332</v>
      </c>
      <c r="Y278" s="66"/>
      <c r="Z278" s="66"/>
      <c r="AA278" s="66"/>
      <c r="AB278" s="40"/>
      <c r="AC278" s="40"/>
      <c r="AD278" s="40"/>
      <c r="AE278" s="40"/>
      <c r="AF278" s="40"/>
      <c r="AG278" s="40"/>
    </row>
    <row r="279" ht="14.5" spans="1:33">
      <c r="A279" s="48"/>
      <c r="B279" s="30"/>
      <c r="C279" s="67"/>
      <c r="D279" s="4"/>
      <c r="E279" s="69"/>
      <c r="F279" s="30"/>
      <c r="G279" s="30"/>
      <c r="H279" s="5"/>
      <c r="I279" s="66"/>
      <c r="J279" s="38"/>
      <c r="K279" s="11"/>
      <c r="L279" s="77"/>
      <c r="M279" s="72"/>
      <c r="N279" s="38"/>
      <c r="O279" s="66"/>
      <c r="P279" s="66"/>
      <c r="Q279" s="66"/>
      <c r="R279" s="87"/>
      <c r="S279" s="72"/>
      <c r="T279" s="38" t="s">
        <v>2275</v>
      </c>
      <c r="U279" s="38"/>
      <c r="V279" s="38" t="s">
        <v>1991</v>
      </c>
      <c r="W279" s="77"/>
      <c r="X279" s="72">
        <v>45326</v>
      </c>
      <c r="Y279" s="66"/>
      <c r="Z279" s="66"/>
      <c r="AA279" s="66"/>
      <c r="AB279" s="40"/>
      <c r="AC279" s="40"/>
      <c r="AD279" s="40"/>
      <c r="AE279" s="40"/>
      <c r="AF279" s="40"/>
      <c r="AG279" s="40"/>
    </row>
    <row r="280" ht="14.5" spans="1:33">
      <c r="A280" s="48"/>
      <c r="B280" s="30"/>
      <c r="C280" s="68"/>
      <c r="D280" s="4"/>
      <c r="E280" s="69"/>
      <c r="F280" s="30"/>
      <c r="G280" s="30"/>
      <c r="H280" s="5"/>
      <c r="I280" s="66"/>
      <c r="J280" s="38"/>
      <c r="K280" s="11"/>
      <c r="L280" s="77"/>
      <c r="M280" s="72"/>
      <c r="N280" s="38"/>
      <c r="O280" s="66"/>
      <c r="P280" s="66"/>
      <c r="Q280" s="66"/>
      <c r="R280" s="87"/>
      <c r="S280" s="72"/>
      <c r="T280" s="38" t="s">
        <v>2276</v>
      </c>
      <c r="U280" s="38"/>
      <c r="V280" s="38" t="s">
        <v>2250</v>
      </c>
      <c r="W280" s="77"/>
      <c r="X280" s="72">
        <v>45329</v>
      </c>
      <c r="Y280" s="66"/>
      <c r="Z280" s="66"/>
      <c r="AA280" s="66"/>
      <c r="AB280" s="40"/>
      <c r="AC280" s="40"/>
      <c r="AD280" s="40"/>
      <c r="AE280" s="40"/>
      <c r="AF280" s="40"/>
      <c r="AG280" s="40"/>
    </row>
    <row r="281" ht="52" spans="1:33">
      <c r="A281" s="48"/>
      <c r="B281" s="30" t="s">
        <v>538</v>
      </c>
      <c r="C281" s="64" t="s">
        <v>509</v>
      </c>
      <c r="D281" s="4">
        <v>22251356</v>
      </c>
      <c r="E281" s="69" t="s">
        <v>770</v>
      </c>
      <c r="F281" s="30"/>
      <c r="G281" s="30"/>
      <c r="H281" s="5" t="s">
        <v>2277</v>
      </c>
      <c r="I281" s="66" t="s">
        <v>2261</v>
      </c>
      <c r="J281" s="38">
        <v>2023.12</v>
      </c>
      <c r="K281" s="11" t="s">
        <v>1642</v>
      </c>
      <c r="L281" s="63" t="s">
        <v>2278</v>
      </c>
      <c r="M281" s="72">
        <v>45296</v>
      </c>
      <c r="N281" s="38"/>
      <c r="O281" s="66"/>
      <c r="P281" s="66"/>
      <c r="Q281" s="66"/>
      <c r="R281" s="87"/>
      <c r="S281" s="72"/>
      <c r="T281" s="38" t="s">
        <v>2267</v>
      </c>
      <c r="U281" s="38"/>
      <c r="V281" s="38" t="s">
        <v>1991</v>
      </c>
      <c r="W281" s="77"/>
      <c r="X281" s="72">
        <v>45355</v>
      </c>
      <c r="Y281" s="66"/>
      <c r="Z281" s="66"/>
      <c r="AA281" s="66"/>
      <c r="AB281" s="40"/>
      <c r="AC281" s="40"/>
      <c r="AD281" s="40"/>
      <c r="AE281" s="40"/>
      <c r="AF281" s="40"/>
      <c r="AG281" s="40"/>
    </row>
    <row r="282" ht="52" spans="1:33">
      <c r="A282" s="48"/>
      <c r="B282" s="30"/>
      <c r="C282" s="67"/>
      <c r="D282" s="4"/>
      <c r="E282" s="69"/>
      <c r="F282" s="30"/>
      <c r="G282" s="30"/>
      <c r="H282" s="5" t="s">
        <v>2279</v>
      </c>
      <c r="I282" s="66" t="s">
        <v>2280</v>
      </c>
      <c r="J282" s="38">
        <v>2024.3</v>
      </c>
      <c r="K282" s="11" t="s">
        <v>1642</v>
      </c>
      <c r="L282" s="63" t="s">
        <v>2281</v>
      </c>
      <c r="M282" s="72">
        <v>45327</v>
      </c>
      <c r="N282" s="38"/>
      <c r="O282" s="66"/>
      <c r="P282" s="66"/>
      <c r="Q282" s="66"/>
      <c r="R282" s="87"/>
      <c r="S282" s="72"/>
      <c r="T282" s="38" t="s">
        <v>2271</v>
      </c>
      <c r="U282" s="38"/>
      <c r="V282" s="38" t="s">
        <v>2250</v>
      </c>
      <c r="W282" s="77"/>
      <c r="X282" s="72">
        <v>45450</v>
      </c>
      <c r="Y282" s="66"/>
      <c r="Z282" s="66"/>
      <c r="AA282" s="66"/>
      <c r="AB282" s="40"/>
      <c r="AC282" s="40"/>
      <c r="AD282" s="40"/>
      <c r="AE282" s="40"/>
      <c r="AF282" s="40"/>
      <c r="AG282" s="40"/>
    </row>
    <row r="283" ht="100.5" spans="1:33">
      <c r="A283" s="48"/>
      <c r="B283" s="30"/>
      <c r="C283" s="67"/>
      <c r="D283" s="4"/>
      <c r="E283" s="69"/>
      <c r="F283" s="30"/>
      <c r="G283" s="30"/>
      <c r="H283" s="5" t="s">
        <v>2282</v>
      </c>
      <c r="I283" s="66" t="s">
        <v>2265</v>
      </c>
      <c r="J283" s="38">
        <v>2024.6</v>
      </c>
      <c r="K283" s="11" t="s">
        <v>1611</v>
      </c>
      <c r="L283" s="63" t="s">
        <v>2283</v>
      </c>
      <c r="M283" s="72">
        <v>45331</v>
      </c>
      <c r="N283" s="38"/>
      <c r="O283" s="66"/>
      <c r="P283" s="66"/>
      <c r="Q283" s="66"/>
      <c r="R283" s="87"/>
      <c r="S283" s="72"/>
      <c r="T283" s="38" t="s">
        <v>2272</v>
      </c>
      <c r="U283" s="38"/>
      <c r="V283" s="38" t="s">
        <v>2273</v>
      </c>
      <c r="W283" s="77"/>
      <c r="X283" s="72">
        <v>45451</v>
      </c>
      <c r="Y283" s="66"/>
      <c r="Z283" s="66"/>
      <c r="AA283" s="66"/>
      <c r="AB283" s="40"/>
      <c r="AC283" s="40"/>
      <c r="AD283" s="40"/>
      <c r="AE283" s="40"/>
      <c r="AF283" s="40"/>
      <c r="AG283" s="40"/>
    </row>
    <row r="284" ht="14.5" spans="1:33">
      <c r="A284" s="48"/>
      <c r="B284" s="30"/>
      <c r="C284" s="67"/>
      <c r="D284" s="4"/>
      <c r="E284" s="69"/>
      <c r="F284" s="30"/>
      <c r="G284" s="30"/>
      <c r="H284" s="5"/>
      <c r="I284" s="66"/>
      <c r="J284" s="38"/>
      <c r="K284" s="11"/>
      <c r="L284" s="77"/>
      <c r="M284" s="72"/>
      <c r="N284" s="38"/>
      <c r="O284" s="66"/>
      <c r="P284" s="66"/>
      <c r="Q284" s="66"/>
      <c r="R284" s="87"/>
      <c r="S284" s="72"/>
      <c r="T284" s="38" t="s">
        <v>2274</v>
      </c>
      <c r="U284" s="38"/>
      <c r="V284" s="38" t="s">
        <v>1991</v>
      </c>
      <c r="W284" s="77"/>
      <c r="X284" s="72">
        <v>45361</v>
      </c>
      <c r="Y284" s="66"/>
      <c r="Z284" s="66"/>
      <c r="AA284" s="66"/>
      <c r="AB284" s="40"/>
      <c r="AC284" s="40"/>
      <c r="AD284" s="40"/>
      <c r="AE284" s="40"/>
      <c r="AF284" s="40"/>
      <c r="AG284" s="40"/>
    </row>
    <row r="285" ht="14.5" spans="1:33">
      <c r="A285" s="48"/>
      <c r="B285" s="30"/>
      <c r="C285" s="68"/>
      <c r="D285" s="4"/>
      <c r="E285" s="69"/>
      <c r="F285" s="30"/>
      <c r="G285" s="30"/>
      <c r="H285" s="5"/>
      <c r="I285" s="66"/>
      <c r="J285" s="38"/>
      <c r="K285" s="11"/>
      <c r="L285" s="77"/>
      <c r="M285" s="72"/>
      <c r="N285" s="38"/>
      <c r="O285" s="66"/>
      <c r="P285" s="66"/>
      <c r="Q285" s="66"/>
      <c r="R285" s="87"/>
      <c r="S285" s="72"/>
      <c r="T285" s="38" t="s">
        <v>2275</v>
      </c>
      <c r="U285" s="38"/>
      <c r="V285" s="38" t="s">
        <v>1991</v>
      </c>
      <c r="W285" s="77"/>
      <c r="X285" s="72">
        <v>45355</v>
      </c>
      <c r="Y285" s="66"/>
      <c r="Z285" s="66"/>
      <c r="AA285" s="66"/>
      <c r="AB285" s="40"/>
      <c r="AC285" s="40"/>
      <c r="AD285" s="40"/>
      <c r="AE285" s="40"/>
      <c r="AF285" s="40"/>
      <c r="AG285" s="40"/>
    </row>
    <row r="286" ht="39" spans="1:33">
      <c r="A286" s="48"/>
      <c r="B286" s="30" t="s">
        <v>571</v>
      </c>
      <c r="C286" s="5" t="s">
        <v>509</v>
      </c>
      <c r="D286" s="4">
        <v>22251357</v>
      </c>
      <c r="E286" s="63" t="s">
        <v>1433</v>
      </c>
      <c r="F286" s="66"/>
      <c r="G286" s="66"/>
      <c r="H286" s="5"/>
      <c r="I286" s="66"/>
      <c r="J286" s="38"/>
      <c r="K286" s="11"/>
      <c r="L286" s="77"/>
      <c r="M286" s="72"/>
      <c r="N286" s="38"/>
      <c r="O286" s="66"/>
      <c r="P286" s="66"/>
      <c r="Q286" s="66"/>
      <c r="R286" s="87"/>
      <c r="S286" s="72"/>
      <c r="T286" s="38" t="s">
        <v>2284</v>
      </c>
      <c r="U286" s="38" t="s">
        <v>2285</v>
      </c>
      <c r="V286" s="38" t="s">
        <v>2250</v>
      </c>
      <c r="W286" s="77" t="s">
        <v>2286</v>
      </c>
      <c r="X286" s="72">
        <v>4</v>
      </c>
      <c r="Y286" s="66"/>
      <c r="Z286" s="66"/>
      <c r="AA286" s="66"/>
      <c r="AB286" s="40"/>
      <c r="AC286" s="40"/>
      <c r="AD286" s="40"/>
      <c r="AE286" s="40"/>
      <c r="AF286" s="40"/>
      <c r="AG286" s="40"/>
    </row>
    <row r="287" ht="26" spans="1:33">
      <c r="A287" s="48"/>
      <c r="B287" s="30" t="s">
        <v>579</v>
      </c>
      <c r="C287" s="5" t="s">
        <v>509</v>
      </c>
      <c r="D287" s="4">
        <v>22251358</v>
      </c>
      <c r="E287" s="63" t="s">
        <v>674</v>
      </c>
      <c r="F287" s="66"/>
      <c r="G287" s="66"/>
      <c r="H287" s="5"/>
      <c r="I287" s="66"/>
      <c r="J287" s="38"/>
      <c r="K287" s="11"/>
      <c r="L287" s="77"/>
      <c r="M287" s="72"/>
      <c r="N287" s="38"/>
      <c r="O287" s="66"/>
      <c r="P287" s="66"/>
      <c r="Q287" s="66"/>
      <c r="R287" s="87"/>
      <c r="S287" s="72"/>
      <c r="T287" s="38"/>
      <c r="U287" s="38"/>
      <c r="V287" s="38"/>
      <c r="W287" s="77"/>
      <c r="X287" s="72"/>
      <c r="Y287" s="66"/>
      <c r="Z287" s="66"/>
      <c r="AA287" s="66"/>
      <c r="AB287" s="40"/>
      <c r="AC287" s="40"/>
      <c r="AD287" s="40"/>
      <c r="AE287" s="40"/>
      <c r="AF287" s="40"/>
      <c r="AG287" s="40"/>
    </row>
    <row r="288" ht="52" spans="1:33">
      <c r="A288" s="48"/>
      <c r="B288" s="30" t="s">
        <v>547</v>
      </c>
      <c r="C288" s="5" t="s">
        <v>509</v>
      </c>
      <c r="D288" s="4">
        <v>22251359</v>
      </c>
      <c r="E288" s="63" t="s">
        <v>674</v>
      </c>
      <c r="F288" s="66"/>
      <c r="G288" s="66"/>
      <c r="H288" s="5" t="s">
        <v>2287</v>
      </c>
      <c r="I288" s="66" t="s">
        <v>2288</v>
      </c>
      <c r="J288" s="38" t="s">
        <v>2289</v>
      </c>
      <c r="K288" s="11" t="s">
        <v>1837</v>
      </c>
      <c r="L288" s="77" t="s">
        <v>2290</v>
      </c>
      <c r="M288" s="72">
        <v>45328</v>
      </c>
      <c r="N288" s="38" t="s">
        <v>2291</v>
      </c>
      <c r="O288" s="66" t="s">
        <v>1603</v>
      </c>
      <c r="P288" s="66" t="s">
        <v>2292</v>
      </c>
      <c r="Q288" s="66"/>
      <c r="R288" s="87" t="s">
        <v>2293</v>
      </c>
      <c r="S288" s="72">
        <v>45355</v>
      </c>
      <c r="T288" s="38"/>
      <c r="U288" s="38"/>
      <c r="V288" s="38"/>
      <c r="W288" s="77"/>
      <c r="X288" s="72"/>
      <c r="Y288" s="66"/>
      <c r="Z288" s="66"/>
      <c r="AA288" s="66"/>
      <c r="AB288" s="40"/>
      <c r="AC288" s="40"/>
      <c r="AD288" s="40"/>
      <c r="AE288" s="40"/>
      <c r="AF288" s="40"/>
      <c r="AG288" s="40"/>
    </row>
    <row r="289" ht="39" spans="1:33">
      <c r="A289" s="48"/>
      <c r="B289" s="4" t="s">
        <v>569</v>
      </c>
      <c r="C289" s="64" t="s">
        <v>509</v>
      </c>
      <c r="D289" s="4">
        <v>22251360</v>
      </c>
      <c r="E289" s="69" t="s">
        <v>674</v>
      </c>
      <c r="F289" s="66"/>
      <c r="G289" s="66"/>
      <c r="H289" s="5" t="s">
        <v>2244</v>
      </c>
      <c r="I289" s="66" t="s">
        <v>1632</v>
      </c>
      <c r="J289" s="38">
        <v>2024</v>
      </c>
      <c r="K289" s="11" t="s">
        <v>2039</v>
      </c>
      <c r="L289" s="77" t="s">
        <v>2246</v>
      </c>
      <c r="M289" s="72" t="s">
        <v>2294</v>
      </c>
      <c r="N289" s="38" t="s">
        <v>2295</v>
      </c>
      <c r="O289" s="66" t="s">
        <v>1603</v>
      </c>
      <c r="P289" s="66" t="s">
        <v>174</v>
      </c>
      <c r="Q289" s="66" t="s">
        <v>2296</v>
      </c>
      <c r="R289" s="87" t="s">
        <v>2297</v>
      </c>
      <c r="S289" s="72">
        <v>45327</v>
      </c>
      <c r="T289" s="38"/>
      <c r="U289" s="38"/>
      <c r="V289" s="38"/>
      <c r="W289" s="77"/>
      <c r="X289" s="72"/>
      <c r="Y289" s="66"/>
      <c r="Z289" s="66"/>
      <c r="AA289" s="66"/>
      <c r="AB289" s="40"/>
      <c r="AC289" s="40"/>
      <c r="AD289" s="40"/>
      <c r="AE289" s="40"/>
      <c r="AF289" s="40"/>
      <c r="AG289" s="40"/>
    </row>
    <row r="290" ht="26" spans="1:33">
      <c r="A290" s="48"/>
      <c r="B290" s="4"/>
      <c r="C290" s="67"/>
      <c r="D290" s="4"/>
      <c r="E290" s="69"/>
      <c r="F290" s="66"/>
      <c r="G290" s="66"/>
      <c r="H290" s="5" t="s">
        <v>2298</v>
      </c>
      <c r="I290" s="66" t="s">
        <v>2258</v>
      </c>
      <c r="J290" s="38">
        <v>2023</v>
      </c>
      <c r="K290" s="69" t="s">
        <v>1642</v>
      </c>
      <c r="L290" s="77" t="s">
        <v>2299</v>
      </c>
      <c r="M290" s="72">
        <v>45357</v>
      </c>
      <c r="N290" s="38"/>
      <c r="O290" s="66"/>
      <c r="P290" s="66"/>
      <c r="Q290" s="66"/>
      <c r="R290" s="87"/>
      <c r="S290" s="66"/>
      <c r="T290" s="38"/>
      <c r="U290" s="38"/>
      <c r="V290" s="38"/>
      <c r="W290" s="77"/>
      <c r="X290" s="72"/>
      <c r="Y290" s="66"/>
      <c r="Z290" s="66"/>
      <c r="AA290" s="66"/>
      <c r="AB290" s="40"/>
      <c r="AC290" s="40"/>
      <c r="AD290" s="40"/>
      <c r="AE290" s="40"/>
      <c r="AF290" s="40"/>
      <c r="AG290" s="40"/>
    </row>
    <row r="291" ht="39" spans="1:33">
      <c r="A291" s="48"/>
      <c r="B291" s="4"/>
      <c r="C291" s="67"/>
      <c r="D291" s="4"/>
      <c r="E291" s="69"/>
      <c r="F291" s="66"/>
      <c r="G291" s="66"/>
      <c r="H291" s="5" t="s">
        <v>2252</v>
      </c>
      <c r="I291" s="66" t="s">
        <v>2253</v>
      </c>
      <c r="J291" s="38">
        <v>2024</v>
      </c>
      <c r="K291" s="69" t="s">
        <v>2254</v>
      </c>
      <c r="L291" s="77" t="s">
        <v>2255</v>
      </c>
      <c r="M291" s="72">
        <v>45389</v>
      </c>
      <c r="N291" s="38"/>
      <c r="O291" s="66"/>
      <c r="P291" s="66"/>
      <c r="Q291" s="66"/>
      <c r="R291" s="87"/>
      <c r="S291" s="66"/>
      <c r="T291" s="38"/>
      <c r="U291" s="38"/>
      <c r="V291" s="38"/>
      <c r="W291" s="77"/>
      <c r="X291" s="72"/>
      <c r="Y291" s="66"/>
      <c r="Z291" s="66"/>
      <c r="AA291" s="66"/>
      <c r="AB291" s="40"/>
      <c r="AC291" s="40"/>
      <c r="AD291" s="40"/>
      <c r="AE291" s="40"/>
      <c r="AF291" s="40"/>
      <c r="AG291" s="40"/>
    </row>
    <row r="292" ht="52" spans="1:33">
      <c r="A292" s="48"/>
      <c r="B292" s="4"/>
      <c r="C292" s="68"/>
      <c r="D292" s="4"/>
      <c r="E292" s="69"/>
      <c r="F292" s="66"/>
      <c r="G292" s="66"/>
      <c r="H292" s="5" t="s">
        <v>2257</v>
      </c>
      <c r="I292" s="66" t="s">
        <v>2258</v>
      </c>
      <c r="J292" s="38">
        <v>2023</v>
      </c>
      <c r="K292" s="69" t="s">
        <v>1642</v>
      </c>
      <c r="L292" s="77" t="s">
        <v>2259</v>
      </c>
      <c r="M292" s="72">
        <v>45388</v>
      </c>
      <c r="N292" s="38"/>
      <c r="O292" s="66"/>
      <c r="P292" s="66"/>
      <c r="Q292" s="66"/>
      <c r="R292" s="87"/>
      <c r="S292" s="66"/>
      <c r="T292" s="38"/>
      <c r="U292" s="38"/>
      <c r="V292" s="38"/>
      <c r="W292" s="77"/>
      <c r="X292" s="72"/>
      <c r="Y292" s="66"/>
      <c r="Z292" s="66"/>
      <c r="AA292" s="66"/>
      <c r="AB292" s="40"/>
      <c r="AC292" s="40"/>
      <c r="AD292" s="40"/>
      <c r="AE292" s="40"/>
      <c r="AF292" s="40"/>
      <c r="AG292" s="40"/>
    </row>
    <row r="293" ht="39" spans="1:33">
      <c r="A293" s="48"/>
      <c r="B293" s="4" t="s">
        <v>533</v>
      </c>
      <c r="C293" s="64" t="s">
        <v>509</v>
      </c>
      <c r="D293" s="4">
        <v>22251361</v>
      </c>
      <c r="E293" s="69" t="s">
        <v>1433</v>
      </c>
      <c r="F293" s="30"/>
      <c r="G293" s="30"/>
      <c r="H293" s="5" t="s">
        <v>2244</v>
      </c>
      <c r="I293" s="39" t="s">
        <v>1632</v>
      </c>
      <c r="J293" s="73">
        <v>2024</v>
      </c>
      <c r="K293" s="74" t="s">
        <v>2245</v>
      </c>
      <c r="L293" s="75" t="s">
        <v>2246</v>
      </c>
      <c r="M293" s="39" t="s">
        <v>2300</v>
      </c>
      <c r="N293" s="39"/>
      <c r="O293" s="39"/>
      <c r="P293" s="39"/>
      <c r="Q293" s="39"/>
      <c r="R293" s="39"/>
      <c r="S293" s="39"/>
      <c r="T293" s="87" t="s">
        <v>2301</v>
      </c>
      <c r="U293" s="75" t="s">
        <v>2302</v>
      </c>
      <c r="V293" s="75" t="s">
        <v>1763</v>
      </c>
      <c r="W293" s="75" t="s">
        <v>2303</v>
      </c>
      <c r="X293" s="73">
        <v>2</v>
      </c>
      <c r="Y293" s="66"/>
      <c r="Z293" s="66"/>
      <c r="AA293" s="66"/>
      <c r="AB293" s="40"/>
      <c r="AC293" s="40"/>
      <c r="AD293" s="40"/>
      <c r="AE293" s="40"/>
      <c r="AF293" s="40"/>
      <c r="AG293" s="40"/>
    </row>
    <row r="294" ht="62.5" spans="1:33">
      <c r="A294" s="48"/>
      <c r="B294" s="4"/>
      <c r="C294" s="67"/>
      <c r="D294" s="4"/>
      <c r="E294" s="69"/>
      <c r="F294" s="30"/>
      <c r="G294" s="30"/>
      <c r="H294" s="5" t="s">
        <v>2298</v>
      </c>
      <c r="I294" s="39" t="s">
        <v>2258</v>
      </c>
      <c r="J294" s="73">
        <v>2023</v>
      </c>
      <c r="K294" s="79" t="s">
        <v>1642</v>
      </c>
      <c r="L294" s="80" t="s">
        <v>2304</v>
      </c>
      <c r="M294" s="72">
        <v>45297</v>
      </c>
      <c r="N294" s="39"/>
      <c r="O294" s="39"/>
      <c r="P294" s="39"/>
      <c r="Q294" s="39"/>
      <c r="R294" s="39"/>
      <c r="S294" s="39"/>
      <c r="T294" s="87" t="s">
        <v>2248</v>
      </c>
      <c r="U294" s="75" t="s">
        <v>2249</v>
      </c>
      <c r="V294" s="75" t="s">
        <v>2250</v>
      </c>
      <c r="W294" s="75" t="s">
        <v>2305</v>
      </c>
      <c r="X294" s="73">
        <v>1</v>
      </c>
      <c r="Y294" s="66"/>
      <c r="Z294" s="66"/>
      <c r="AA294" s="66"/>
      <c r="AB294" s="40"/>
      <c r="AC294" s="40"/>
      <c r="AD294" s="40"/>
      <c r="AE294" s="40"/>
      <c r="AF294" s="40"/>
      <c r="AG294" s="40"/>
    </row>
    <row r="295" ht="39" spans="1:33">
      <c r="A295" s="48"/>
      <c r="B295" s="4"/>
      <c r="C295" s="67"/>
      <c r="D295" s="4"/>
      <c r="E295" s="69"/>
      <c r="F295" s="30"/>
      <c r="G295" s="30"/>
      <c r="H295" s="5" t="s">
        <v>2252</v>
      </c>
      <c r="I295" s="39" t="s">
        <v>2253</v>
      </c>
      <c r="J295" s="73">
        <v>2024</v>
      </c>
      <c r="K295" s="74" t="s">
        <v>2306</v>
      </c>
      <c r="L295" s="75" t="s">
        <v>2255</v>
      </c>
      <c r="M295" s="39" t="s">
        <v>2307</v>
      </c>
      <c r="N295" s="39"/>
      <c r="O295" s="39"/>
      <c r="P295" s="39"/>
      <c r="Q295" s="39"/>
      <c r="R295" s="39"/>
      <c r="S295" s="39"/>
      <c r="T295" s="39"/>
      <c r="U295" s="39"/>
      <c r="V295" s="39"/>
      <c r="W295" s="39"/>
      <c r="X295" s="73"/>
      <c r="Y295" s="66"/>
      <c r="Z295" s="66"/>
      <c r="AA295" s="66"/>
      <c r="AB295" s="40"/>
      <c r="AC295" s="40"/>
      <c r="AD295" s="40"/>
      <c r="AE295" s="40"/>
      <c r="AF295" s="40"/>
      <c r="AG295" s="40"/>
    </row>
    <row r="296" ht="62.5" spans="1:33">
      <c r="A296" s="48"/>
      <c r="B296" s="4"/>
      <c r="C296" s="67"/>
      <c r="D296" s="4"/>
      <c r="E296" s="69"/>
      <c r="F296" s="30"/>
      <c r="G296" s="30"/>
      <c r="H296" s="5" t="s">
        <v>2308</v>
      </c>
      <c r="I296" s="39" t="s">
        <v>2309</v>
      </c>
      <c r="J296" s="73">
        <v>2024</v>
      </c>
      <c r="K296" s="74" t="s">
        <v>2306</v>
      </c>
      <c r="L296" s="75" t="s">
        <v>2310</v>
      </c>
      <c r="M296" s="72">
        <v>45331</v>
      </c>
      <c r="N296" s="39"/>
      <c r="O296" s="39"/>
      <c r="P296" s="39"/>
      <c r="Q296" s="39"/>
      <c r="R296" s="39"/>
      <c r="S296" s="39"/>
      <c r="T296" s="39"/>
      <c r="U296" s="39"/>
      <c r="V296" s="39"/>
      <c r="W296" s="39"/>
      <c r="X296" s="73"/>
      <c r="Y296" s="66"/>
      <c r="Z296" s="66"/>
      <c r="AA296" s="66"/>
      <c r="AB296" s="40"/>
      <c r="AC296" s="40"/>
      <c r="AD296" s="40"/>
      <c r="AE296" s="40"/>
      <c r="AF296" s="40"/>
      <c r="AG296" s="40"/>
    </row>
    <row r="297" ht="26" spans="1:33">
      <c r="A297" s="48"/>
      <c r="B297" s="4"/>
      <c r="C297" s="68"/>
      <c r="D297" s="4"/>
      <c r="E297" s="69"/>
      <c r="F297" s="30"/>
      <c r="G297" s="30"/>
      <c r="H297" s="5" t="s">
        <v>2311</v>
      </c>
      <c r="I297" s="81" t="s">
        <v>2312</v>
      </c>
      <c r="J297" s="73">
        <v>2024</v>
      </c>
      <c r="K297" s="82" t="s">
        <v>2313</v>
      </c>
      <c r="L297" s="75" t="s">
        <v>2314</v>
      </c>
      <c r="M297" s="39" t="s">
        <v>2315</v>
      </c>
      <c r="N297" s="39"/>
      <c r="O297" s="39"/>
      <c r="P297" s="39"/>
      <c r="Q297" s="39"/>
      <c r="R297" s="39"/>
      <c r="S297" s="39"/>
      <c r="T297" s="39"/>
      <c r="U297" s="39"/>
      <c r="V297" s="39"/>
      <c r="W297" s="39"/>
      <c r="X297" s="73"/>
      <c r="Y297" s="66"/>
      <c r="Z297" s="66"/>
      <c r="AA297" s="66"/>
      <c r="AB297" s="40"/>
      <c r="AC297" s="40"/>
      <c r="AD297" s="40"/>
      <c r="AE297" s="40"/>
      <c r="AF297" s="40"/>
      <c r="AG297" s="40"/>
    </row>
    <row r="298" ht="26" spans="1:33">
      <c r="A298" s="48"/>
      <c r="B298" s="4" t="s">
        <v>573</v>
      </c>
      <c r="C298" s="5" t="s">
        <v>509</v>
      </c>
      <c r="D298" s="4">
        <v>22251362</v>
      </c>
      <c r="E298" s="69" t="s">
        <v>674</v>
      </c>
      <c r="F298" s="30"/>
      <c r="G298" s="30"/>
      <c r="H298" s="5" t="s">
        <v>2316</v>
      </c>
      <c r="I298" s="83" t="s">
        <v>2317</v>
      </c>
      <c r="J298" s="84">
        <v>45196</v>
      </c>
      <c r="K298" s="30" t="s">
        <v>2318</v>
      </c>
      <c r="L298" s="85" t="s">
        <v>2319</v>
      </c>
      <c r="M298" s="72">
        <v>45358</v>
      </c>
      <c r="N298" s="30"/>
      <c r="O298" s="30"/>
      <c r="P298" s="30"/>
      <c r="Q298" s="30"/>
      <c r="R298" s="30"/>
      <c r="S298" s="30"/>
      <c r="T298" s="30" t="s">
        <v>2320</v>
      </c>
      <c r="U298" s="30" t="s">
        <v>2321</v>
      </c>
      <c r="V298" s="83" t="s">
        <v>2322</v>
      </c>
      <c r="W298" s="30" t="s">
        <v>2323</v>
      </c>
      <c r="X298" s="72">
        <v>45363</v>
      </c>
      <c r="Y298" s="66"/>
      <c r="Z298" s="66"/>
      <c r="AA298" s="66"/>
      <c r="AB298" s="40"/>
      <c r="AC298" s="40"/>
      <c r="AD298" s="40"/>
      <c r="AE298" s="40"/>
      <c r="AF298" s="40"/>
      <c r="AG298" s="40"/>
    </row>
    <row r="299" ht="26" spans="1:33">
      <c r="A299" s="48"/>
      <c r="B299" s="4"/>
      <c r="C299" s="5"/>
      <c r="D299" s="4"/>
      <c r="E299" s="69"/>
      <c r="F299" s="30"/>
      <c r="G299" s="30"/>
      <c r="H299" s="5" t="s">
        <v>2324</v>
      </c>
      <c r="I299" s="83" t="s">
        <v>2317</v>
      </c>
      <c r="J299" s="84">
        <v>45225</v>
      </c>
      <c r="K299" s="30" t="s">
        <v>2318</v>
      </c>
      <c r="L299" s="86" t="s">
        <v>2325</v>
      </c>
      <c r="M299" s="72">
        <v>45419</v>
      </c>
      <c r="N299" s="66"/>
      <c r="O299" s="66"/>
      <c r="P299" s="66"/>
      <c r="Q299" s="66"/>
      <c r="R299" s="66"/>
      <c r="S299" s="66"/>
      <c r="T299" s="66"/>
      <c r="U299" s="66"/>
      <c r="V299" s="66"/>
      <c r="W299" s="66"/>
      <c r="X299" s="38"/>
      <c r="Y299" s="66"/>
      <c r="Z299" s="66"/>
      <c r="AA299" s="66"/>
      <c r="AB299" s="40"/>
      <c r="AC299" s="40"/>
      <c r="AD299" s="40"/>
      <c r="AE299" s="40"/>
      <c r="AF299" s="40"/>
      <c r="AG299" s="40"/>
    </row>
    <row r="300" ht="52" spans="1:33">
      <c r="A300" s="48"/>
      <c r="B300" s="4" t="s">
        <v>563</v>
      </c>
      <c r="C300" s="5" t="s">
        <v>509</v>
      </c>
      <c r="D300" s="4">
        <v>22251363</v>
      </c>
      <c r="E300" s="63" t="s">
        <v>674</v>
      </c>
      <c r="F300" s="66"/>
      <c r="G300" s="66"/>
      <c r="H300" s="5" t="s">
        <v>2326</v>
      </c>
      <c r="I300" s="66" t="s">
        <v>2327</v>
      </c>
      <c r="J300" s="38" t="s">
        <v>2328</v>
      </c>
      <c r="K300" s="11" t="s">
        <v>2329</v>
      </c>
      <c r="L300" s="77" t="s">
        <v>2330</v>
      </c>
      <c r="M300" s="72">
        <v>2</v>
      </c>
      <c r="N300" s="38"/>
      <c r="O300" s="66"/>
      <c r="P300" s="66"/>
      <c r="Q300" s="66"/>
      <c r="R300" s="87"/>
      <c r="S300" s="66"/>
      <c r="T300" s="38"/>
      <c r="U300" s="38"/>
      <c r="V300" s="38"/>
      <c r="W300" s="77"/>
      <c r="X300" s="72"/>
      <c r="Y300" s="66"/>
      <c r="Z300" s="66"/>
      <c r="AA300" s="66"/>
      <c r="AB300" s="40"/>
      <c r="AC300" s="40"/>
      <c r="AD300" s="40"/>
      <c r="AE300" s="40"/>
      <c r="AF300" s="40"/>
      <c r="AG300" s="40"/>
    </row>
    <row r="301" ht="26" spans="1:33">
      <c r="A301" s="48"/>
      <c r="B301" s="4" t="s">
        <v>580</v>
      </c>
      <c r="C301" s="5" t="s">
        <v>509</v>
      </c>
      <c r="D301" s="4">
        <v>22251364</v>
      </c>
      <c r="E301" s="63" t="s">
        <v>674</v>
      </c>
      <c r="F301" s="66"/>
      <c r="G301" s="66"/>
      <c r="H301" s="5"/>
      <c r="I301" s="66"/>
      <c r="J301" s="38"/>
      <c r="K301" s="11"/>
      <c r="L301" s="77"/>
      <c r="M301" s="72"/>
      <c r="N301" s="38"/>
      <c r="O301" s="66"/>
      <c r="P301" s="66"/>
      <c r="Q301" s="66"/>
      <c r="R301" s="87"/>
      <c r="S301" s="66"/>
      <c r="T301" s="38"/>
      <c r="U301" s="38"/>
      <c r="V301" s="38"/>
      <c r="W301" s="77"/>
      <c r="X301" s="72"/>
      <c r="Y301" s="66"/>
      <c r="Z301" s="66"/>
      <c r="AA301" s="66"/>
      <c r="AB301" s="40"/>
      <c r="AC301" s="40"/>
      <c r="AD301" s="40"/>
      <c r="AE301" s="40"/>
      <c r="AF301" s="40"/>
      <c r="AG301" s="40"/>
    </row>
    <row r="302" ht="26" spans="1:33">
      <c r="A302" s="48"/>
      <c r="B302" s="4" t="s">
        <v>581</v>
      </c>
      <c r="C302" s="5" t="s">
        <v>509</v>
      </c>
      <c r="D302" s="4">
        <v>22251365</v>
      </c>
      <c r="E302" s="63" t="s">
        <v>674</v>
      </c>
      <c r="F302" s="66"/>
      <c r="G302" s="66"/>
      <c r="H302" s="5"/>
      <c r="I302" s="66"/>
      <c r="J302" s="38"/>
      <c r="K302" s="11"/>
      <c r="L302" s="77"/>
      <c r="M302" s="72"/>
      <c r="N302" s="38"/>
      <c r="O302" s="66"/>
      <c r="P302" s="66"/>
      <c r="Q302" s="66"/>
      <c r="R302" s="87"/>
      <c r="S302" s="66"/>
      <c r="T302" s="38"/>
      <c r="U302" s="38"/>
      <c r="V302" s="38"/>
      <c r="W302" s="77"/>
      <c r="X302" s="72"/>
      <c r="Y302" s="66"/>
      <c r="Z302" s="66"/>
      <c r="AA302" s="66"/>
      <c r="AB302" s="40"/>
      <c r="AC302" s="40"/>
      <c r="AD302" s="40"/>
      <c r="AE302" s="40"/>
      <c r="AF302" s="40"/>
      <c r="AG302" s="40"/>
    </row>
    <row r="303" ht="26" spans="1:33">
      <c r="A303" s="48"/>
      <c r="B303" s="4" t="s">
        <v>582</v>
      </c>
      <c r="C303" s="5" t="s">
        <v>509</v>
      </c>
      <c r="D303" s="4">
        <v>22251366</v>
      </c>
      <c r="E303" s="63" t="s">
        <v>674</v>
      </c>
      <c r="F303" s="66"/>
      <c r="G303" s="66"/>
      <c r="H303" s="5"/>
      <c r="I303" s="66"/>
      <c r="J303" s="38"/>
      <c r="K303" s="11"/>
      <c r="L303" s="77"/>
      <c r="M303" s="72"/>
      <c r="N303" s="38"/>
      <c r="O303" s="66"/>
      <c r="P303" s="66"/>
      <c r="Q303" s="66"/>
      <c r="R303" s="87"/>
      <c r="S303" s="66"/>
      <c r="T303" s="38"/>
      <c r="U303" s="38"/>
      <c r="V303" s="38"/>
      <c r="W303" s="77"/>
      <c r="X303" s="72"/>
      <c r="Y303" s="66"/>
      <c r="Z303" s="66"/>
      <c r="AA303" s="66"/>
      <c r="AB303" s="40"/>
      <c r="AC303" s="40"/>
      <c r="AD303" s="40"/>
      <c r="AE303" s="40"/>
      <c r="AF303" s="40"/>
      <c r="AG303" s="40"/>
    </row>
    <row r="304" ht="65" spans="1:33">
      <c r="A304" s="48"/>
      <c r="B304" s="4" t="s">
        <v>552</v>
      </c>
      <c r="C304" s="64" t="s">
        <v>509</v>
      </c>
      <c r="D304" s="4">
        <v>22251367</v>
      </c>
      <c r="E304" s="69" t="s">
        <v>1433</v>
      </c>
      <c r="F304" s="30"/>
      <c r="G304" s="30"/>
      <c r="H304" s="5" t="s">
        <v>2331</v>
      </c>
      <c r="I304" s="66" t="s">
        <v>2332</v>
      </c>
      <c r="J304" s="38" t="s">
        <v>2333</v>
      </c>
      <c r="K304" s="11" t="s">
        <v>1570</v>
      </c>
      <c r="L304" s="77" t="s">
        <v>2334</v>
      </c>
      <c r="M304" s="72">
        <v>45362</v>
      </c>
      <c r="N304" s="38" t="s">
        <v>2335</v>
      </c>
      <c r="O304" s="66" t="s">
        <v>1603</v>
      </c>
      <c r="P304" s="66" t="s">
        <v>174</v>
      </c>
      <c r="Q304" s="66" t="s">
        <v>2336</v>
      </c>
      <c r="R304" s="87" t="s">
        <v>2337</v>
      </c>
      <c r="S304" s="91">
        <v>45358</v>
      </c>
      <c r="T304" s="38" t="s">
        <v>2338</v>
      </c>
      <c r="U304" s="38" t="s">
        <v>2339</v>
      </c>
      <c r="V304" s="38" t="s">
        <v>2250</v>
      </c>
      <c r="W304" s="77" t="s">
        <v>2340</v>
      </c>
      <c r="X304" s="72">
        <v>45359</v>
      </c>
      <c r="Y304" s="66"/>
      <c r="Z304" s="66"/>
      <c r="AA304" s="66"/>
      <c r="AB304" s="40"/>
      <c r="AC304" s="40"/>
      <c r="AD304" s="40"/>
      <c r="AE304" s="40"/>
      <c r="AF304" s="40"/>
      <c r="AG304" s="40"/>
    </row>
    <row r="305" ht="75" spans="1:33">
      <c r="A305" s="48"/>
      <c r="B305" s="4"/>
      <c r="C305" s="67"/>
      <c r="D305" s="4"/>
      <c r="E305" s="69"/>
      <c r="F305" s="30"/>
      <c r="G305" s="30"/>
      <c r="H305" s="5" t="s">
        <v>2341</v>
      </c>
      <c r="I305" s="66" t="s">
        <v>2342</v>
      </c>
      <c r="J305" s="38">
        <v>2023.12</v>
      </c>
      <c r="K305" s="11" t="s">
        <v>1706</v>
      </c>
      <c r="L305" s="77" t="s">
        <v>2343</v>
      </c>
      <c r="M305" s="72">
        <v>45360</v>
      </c>
      <c r="N305" s="38"/>
      <c r="O305" s="66"/>
      <c r="P305" s="66"/>
      <c r="Q305" s="66"/>
      <c r="R305" s="87"/>
      <c r="S305" s="66"/>
      <c r="T305" s="38"/>
      <c r="U305" s="92"/>
      <c r="V305" s="92"/>
      <c r="W305" s="92"/>
      <c r="X305" s="72"/>
      <c r="Y305" s="66"/>
      <c r="Z305" s="66"/>
      <c r="AA305" s="66"/>
      <c r="AB305" s="40"/>
      <c r="AC305" s="40"/>
      <c r="AD305" s="40"/>
      <c r="AE305" s="40"/>
      <c r="AF305" s="40"/>
      <c r="AG305" s="40"/>
    </row>
    <row r="306" ht="78" spans="1:33">
      <c r="A306" s="48"/>
      <c r="B306" s="4"/>
      <c r="C306" s="68"/>
      <c r="D306" s="4"/>
      <c r="E306" s="69"/>
      <c r="F306" s="30"/>
      <c r="G306" s="30"/>
      <c r="H306" s="5" t="s">
        <v>2344</v>
      </c>
      <c r="I306" s="66" t="s">
        <v>2345</v>
      </c>
      <c r="J306" s="38" t="s">
        <v>2346</v>
      </c>
      <c r="K306" s="11" t="s">
        <v>2229</v>
      </c>
      <c r="L306" s="77" t="s">
        <v>2347</v>
      </c>
      <c r="M306" s="72">
        <v>45360</v>
      </c>
      <c r="N306" s="38"/>
      <c r="O306" s="66"/>
      <c r="P306" s="66"/>
      <c r="Q306" s="66"/>
      <c r="R306" s="87"/>
      <c r="S306" s="66"/>
      <c r="T306" s="38"/>
      <c r="U306" s="92"/>
      <c r="V306" s="92"/>
      <c r="W306" s="92"/>
      <c r="X306" s="72"/>
      <c r="Y306" s="66"/>
      <c r="Z306" s="66"/>
      <c r="AA306" s="66"/>
      <c r="AB306" s="40"/>
      <c r="AC306" s="40"/>
      <c r="AD306" s="40"/>
      <c r="AE306" s="40"/>
      <c r="AF306" s="40"/>
      <c r="AG306" s="40"/>
    </row>
    <row r="307" ht="26" spans="1:33">
      <c r="A307" s="48"/>
      <c r="B307" s="4" t="s">
        <v>575</v>
      </c>
      <c r="C307" s="5" t="s">
        <v>509</v>
      </c>
      <c r="D307" s="4">
        <v>22251368</v>
      </c>
      <c r="E307" s="63" t="s">
        <v>674</v>
      </c>
      <c r="F307" s="66"/>
      <c r="G307" s="66"/>
      <c r="H307" s="5"/>
      <c r="I307" s="66"/>
      <c r="J307" s="38"/>
      <c r="K307" s="11"/>
      <c r="L307" s="77"/>
      <c r="M307" s="72"/>
      <c r="N307" s="38"/>
      <c r="O307" s="66"/>
      <c r="P307" s="66"/>
      <c r="Q307" s="66"/>
      <c r="R307" s="87"/>
      <c r="S307" s="66"/>
      <c r="T307" s="38" t="s">
        <v>2348</v>
      </c>
      <c r="U307" s="92" t="s">
        <v>2175</v>
      </c>
      <c r="V307" s="92" t="s">
        <v>1763</v>
      </c>
      <c r="W307" s="92" t="s">
        <v>2176</v>
      </c>
      <c r="X307" s="72">
        <v>45354</v>
      </c>
      <c r="Y307" s="66"/>
      <c r="Z307" s="66"/>
      <c r="AA307" s="66"/>
      <c r="AB307" s="40"/>
      <c r="AC307" s="40"/>
      <c r="AD307" s="40"/>
      <c r="AE307" s="40"/>
      <c r="AF307" s="40"/>
      <c r="AG307" s="40"/>
    </row>
    <row r="308" ht="26" spans="1:33">
      <c r="A308" s="48"/>
      <c r="B308" s="4" t="s">
        <v>583</v>
      </c>
      <c r="C308" s="5" t="s">
        <v>509</v>
      </c>
      <c r="D308" s="4">
        <v>22251369</v>
      </c>
      <c r="E308" s="63" t="s">
        <v>674</v>
      </c>
      <c r="F308" s="66"/>
      <c r="G308" s="66"/>
      <c r="H308" s="5"/>
      <c r="I308" s="66"/>
      <c r="J308" s="38"/>
      <c r="K308" s="11"/>
      <c r="L308" s="77"/>
      <c r="M308" s="38"/>
      <c r="N308" s="38"/>
      <c r="O308" s="66"/>
      <c r="P308" s="66"/>
      <c r="Q308" s="66"/>
      <c r="R308" s="87"/>
      <c r="S308" s="66"/>
      <c r="T308" s="38"/>
      <c r="U308" s="38"/>
      <c r="V308" s="38"/>
      <c r="W308" s="77"/>
      <c r="X308" s="38"/>
      <c r="Y308" s="66"/>
      <c r="Z308" s="66"/>
      <c r="AA308" s="66"/>
      <c r="AB308" s="40"/>
      <c r="AC308" s="40"/>
      <c r="AD308" s="40"/>
      <c r="AE308" s="40"/>
      <c r="AF308" s="40"/>
      <c r="AG308" s="40"/>
    </row>
    <row r="309" ht="65" spans="1:33">
      <c r="A309" s="48"/>
      <c r="B309" s="4" t="s">
        <v>521</v>
      </c>
      <c r="C309" s="5" t="s">
        <v>509</v>
      </c>
      <c r="D309" s="4">
        <v>22251370</v>
      </c>
      <c r="E309" s="69" t="s">
        <v>674</v>
      </c>
      <c r="F309" s="30"/>
      <c r="G309" s="30"/>
      <c r="H309" s="5" t="s">
        <v>2215</v>
      </c>
      <c r="I309" s="87" t="s">
        <v>2349</v>
      </c>
      <c r="J309" s="88">
        <v>45229</v>
      </c>
      <c r="K309" s="11" t="s">
        <v>1740</v>
      </c>
      <c r="L309" s="77" t="s">
        <v>2350</v>
      </c>
      <c r="M309" s="77">
        <v>3</v>
      </c>
      <c r="N309" s="77"/>
      <c r="O309" s="87"/>
      <c r="P309" s="87"/>
      <c r="Q309" s="87"/>
      <c r="R309" s="87"/>
      <c r="S309" s="87"/>
      <c r="T309" s="77" t="s">
        <v>2351</v>
      </c>
      <c r="U309" s="77"/>
      <c r="V309" s="77" t="s">
        <v>1991</v>
      </c>
      <c r="W309" s="77" t="s">
        <v>2352</v>
      </c>
      <c r="X309" s="77">
        <v>1</v>
      </c>
      <c r="Y309" s="66"/>
      <c r="Z309" s="66"/>
      <c r="AA309" s="66"/>
      <c r="AB309" s="40"/>
      <c r="AC309" s="40"/>
      <c r="AD309" s="40"/>
      <c r="AE309" s="40"/>
      <c r="AF309" s="40"/>
      <c r="AG309" s="40"/>
    </row>
    <row r="310" ht="50" spans="1:33">
      <c r="A310" s="48"/>
      <c r="B310" s="4"/>
      <c r="C310" s="5"/>
      <c r="D310" s="4"/>
      <c r="E310" s="69"/>
      <c r="F310" s="30"/>
      <c r="G310" s="30"/>
      <c r="H310" s="5" t="s">
        <v>2353</v>
      </c>
      <c r="I310" s="11" t="s">
        <v>2354</v>
      </c>
      <c r="J310" s="88">
        <v>45296</v>
      </c>
      <c r="K310" s="11" t="s">
        <v>1590</v>
      </c>
      <c r="L310" s="77" t="s">
        <v>2355</v>
      </c>
      <c r="M310" s="77">
        <v>3</v>
      </c>
      <c r="N310" s="77"/>
      <c r="O310" s="11"/>
      <c r="P310" s="11"/>
      <c r="Q310" s="11"/>
      <c r="R310" s="11"/>
      <c r="S310" s="11"/>
      <c r="T310" s="77" t="s">
        <v>2356</v>
      </c>
      <c r="U310" s="77"/>
      <c r="V310" s="77" t="s">
        <v>1991</v>
      </c>
      <c r="W310" s="77" t="s">
        <v>2357</v>
      </c>
      <c r="X310" s="77">
        <v>2</v>
      </c>
      <c r="Y310" s="30"/>
      <c r="Z310" s="30"/>
      <c r="AA310" s="30"/>
      <c r="AB310" s="40"/>
      <c r="AC310" s="40"/>
      <c r="AD310" s="40"/>
      <c r="AE310" s="40"/>
      <c r="AF310" s="40"/>
      <c r="AG310" s="40"/>
    </row>
    <row r="311" ht="50" spans="1:33">
      <c r="A311" s="48"/>
      <c r="B311" s="4"/>
      <c r="C311" s="5"/>
      <c r="D311" s="4"/>
      <c r="E311" s="69"/>
      <c r="F311" s="30"/>
      <c r="G311" s="30"/>
      <c r="H311" s="5" t="s">
        <v>2358</v>
      </c>
      <c r="I311" s="11" t="s">
        <v>2359</v>
      </c>
      <c r="J311" s="88">
        <v>45364</v>
      </c>
      <c r="K311" s="11" t="s">
        <v>1740</v>
      </c>
      <c r="L311" s="77" t="s">
        <v>2360</v>
      </c>
      <c r="M311" s="77">
        <v>3</v>
      </c>
      <c r="N311" s="77"/>
      <c r="O311" s="11"/>
      <c r="P311" s="11"/>
      <c r="Q311" s="11"/>
      <c r="R311" s="11"/>
      <c r="S311" s="11"/>
      <c r="T311" s="77" t="s">
        <v>2361</v>
      </c>
      <c r="U311" s="77"/>
      <c r="V311" s="77" t="s">
        <v>1991</v>
      </c>
      <c r="W311" s="77" t="s">
        <v>2362</v>
      </c>
      <c r="X311" s="77">
        <v>1</v>
      </c>
      <c r="Y311" s="30"/>
      <c r="Z311" s="30"/>
      <c r="AA311" s="30"/>
      <c r="AB311" s="40"/>
      <c r="AC311" s="40"/>
      <c r="AD311" s="40"/>
      <c r="AE311" s="40"/>
      <c r="AF311" s="40"/>
      <c r="AG311" s="40"/>
    </row>
    <row r="312" ht="26" spans="1:33">
      <c r="A312" s="48"/>
      <c r="B312" s="4"/>
      <c r="C312" s="5"/>
      <c r="D312" s="4"/>
      <c r="E312" s="69"/>
      <c r="F312" s="30"/>
      <c r="G312" s="30"/>
      <c r="H312" s="5"/>
      <c r="I312" s="11"/>
      <c r="J312" s="77"/>
      <c r="K312" s="11"/>
      <c r="L312" s="77"/>
      <c r="M312" s="77"/>
      <c r="N312" s="77"/>
      <c r="O312" s="11"/>
      <c r="P312" s="11"/>
      <c r="Q312" s="11"/>
      <c r="R312" s="11"/>
      <c r="S312" s="11"/>
      <c r="T312" s="77" t="s">
        <v>2363</v>
      </c>
      <c r="U312" s="77"/>
      <c r="V312" s="77" t="s">
        <v>1763</v>
      </c>
      <c r="W312" s="77" t="s">
        <v>2364</v>
      </c>
      <c r="X312" s="77">
        <v>1</v>
      </c>
      <c r="Y312" s="30"/>
      <c r="Z312" s="30"/>
      <c r="AA312" s="30"/>
      <c r="AB312" s="40"/>
      <c r="AC312" s="40"/>
      <c r="AD312" s="40"/>
      <c r="AE312" s="40"/>
      <c r="AF312" s="40"/>
      <c r="AG312" s="40"/>
    </row>
    <row r="313" ht="26" spans="1:33">
      <c r="A313" s="48"/>
      <c r="B313" s="4" t="s">
        <v>403</v>
      </c>
      <c r="C313" s="5" t="s">
        <v>509</v>
      </c>
      <c r="D313" s="4">
        <v>22251371</v>
      </c>
      <c r="E313" s="63" t="s">
        <v>674</v>
      </c>
      <c r="F313" s="30"/>
      <c r="G313" s="30"/>
      <c r="H313" s="5"/>
      <c r="I313" s="30"/>
      <c r="J313" s="38"/>
      <c r="K313" s="11"/>
      <c r="L313" s="77"/>
      <c r="M313" s="38"/>
      <c r="N313" s="38"/>
      <c r="O313" s="30"/>
      <c r="P313" s="30"/>
      <c r="Q313" s="30"/>
      <c r="R313" s="11"/>
      <c r="S313" s="30"/>
      <c r="T313" s="38"/>
      <c r="U313" s="38"/>
      <c r="V313" s="38"/>
      <c r="W313" s="77"/>
      <c r="X313" s="38"/>
      <c r="Y313" s="30"/>
      <c r="Z313" s="30"/>
      <c r="AA313" s="30"/>
      <c r="AB313" s="40"/>
      <c r="AC313" s="40"/>
      <c r="AD313" s="40"/>
      <c r="AE313" s="40"/>
      <c r="AF313" s="40"/>
      <c r="AG313" s="40"/>
    </row>
    <row r="314" ht="26" spans="1:33">
      <c r="A314" s="48"/>
      <c r="B314" s="70" t="s">
        <v>578</v>
      </c>
      <c r="C314" s="5" t="s">
        <v>509</v>
      </c>
      <c r="D314" s="70">
        <v>22251372</v>
      </c>
      <c r="E314" s="38"/>
      <c r="F314" s="66"/>
      <c r="G314" s="66"/>
      <c r="H314" s="5"/>
      <c r="I314" s="66"/>
      <c r="J314" s="38"/>
      <c r="K314" s="11"/>
      <c r="L314" s="77"/>
      <c r="M314" s="38"/>
      <c r="N314" s="38"/>
      <c r="O314" s="66"/>
      <c r="P314" s="66"/>
      <c r="Q314" s="66"/>
      <c r="R314" s="87"/>
      <c r="S314" s="66"/>
      <c r="T314" s="38"/>
      <c r="U314" s="38"/>
      <c r="V314" s="38"/>
      <c r="W314" s="77"/>
      <c r="X314" s="38"/>
      <c r="Y314" s="66"/>
      <c r="Z314" s="66"/>
      <c r="AA314" s="66"/>
      <c r="AB314" s="40"/>
      <c r="AC314" s="40"/>
      <c r="AD314" s="40"/>
      <c r="AE314" s="40"/>
      <c r="AF314" s="40"/>
      <c r="AG314" s="40"/>
    </row>
    <row r="315" ht="52" spans="1:33">
      <c r="A315" s="48"/>
      <c r="B315" s="4" t="s">
        <v>529</v>
      </c>
      <c r="C315" s="5" t="s">
        <v>509</v>
      </c>
      <c r="D315" s="4">
        <v>22251373</v>
      </c>
      <c r="E315" s="63" t="s">
        <v>770</v>
      </c>
      <c r="F315" s="30"/>
      <c r="G315" s="30"/>
      <c r="H315" s="5" t="s">
        <v>2365</v>
      </c>
      <c r="I315" s="65" t="s">
        <v>2366</v>
      </c>
      <c r="J315" s="38" t="s">
        <v>2367</v>
      </c>
      <c r="K315" s="69" t="s">
        <v>2254</v>
      </c>
      <c r="L315" s="77" t="s">
        <v>2368</v>
      </c>
      <c r="M315" s="38" t="s">
        <v>2369</v>
      </c>
      <c r="N315" s="38" t="s">
        <v>2370</v>
      </c>
      <c r="O315" s="66" t="s">
        <v>1603</v>
      </c>
      <c r="P315" s="66" t="s">
        <v>174</v>
      </c>
      <c r="Q315" s="93">
        <v>45436</v>
      </c>
      <c r="R315" s="87" t="s">
        <v>2371</v>
      </c>
      <c r="S315" s="66" t="s">
        <v>2369</v>
      </c>
      <c r="T315" s="38" t="s">
        <v>2372</v>
      </c>
      <c r="U315" s="38" t="s">
        <v>2175</v>
      </c>
      <c r="V315" s="38" t="s">
        <v>2373</v>
      </c>
      <c r="W315" s="77" t="s">
        <v>2374</v>
      </c>
      <c r="X315" s="38">
        <v>1</v>
      </c>
      <c r="Y315" s="66"/>
      <c r="Z315" s="66"/>
      <c r="AA315" s="66"/>
      <c r="AB315" s="40"/>
      <c r="AC315" s="40"/>
      <c r="AD315" s="40"/>
      <c r="AE315" s="40"/>
      <c r="AF315" s="40"/>
      <c r="AG315" s="40"/>
    </row>
    <row r="316" ht="50" spans="1:33">
      <c r="A316" s="48"/>
      <c r="B316" s="4"/>
      <c r="C316" s="5"/>
      <c r="D316" s="4"/>
      <c r="E316" s="63"/>
      <c r="F316" s="30"/>
      <c r="G316" s="30"/>
      <c r="H316" s="5" t="s">
        <v>2260</v>
      </c>
      <c r="I316" s="66" t="s">
        <v>2261</v>
      </c>
      <c r="J316" s="38" t="s">
        <v>2262</v>
      </c>
      <c r="K316" s="69" t="s">
        <v>1642</v>
      </c>
      <c r="L316" s="63" t="s">
        <v>2263</v>
      </c>
      <c r="M316" s="38" t="s">
        <v>2375</v>
      </c>
      <c r="N316" s="38" t="s">
        <v>2376</v>
      </c>
      <c r="O316" s="66" t="s">
        <v>1603</v>
      </c>
      <c r="P316" s="66" t="s">
        <v>174</v>
      </c>
      <c r="Q316" s="66" t="s">
        <v>174</v>
      </c>
      <c r="R316" s="87" t="s">
        <v>2377</v>
      </c>
      <c r="S316" s="66" t="s">
        <v>2369</v>
      </c>
      <c r="T316" s="38"/>
      <c r="U316" s="38"/>
      <c r="V316" s="38"/>
      <c r="W316" s="77"/>
      <c r="X316" s="38"/>
      <c r="Y316" s="66"/>
      <c r="Z316" s="66"/>
      <c r="AA316" s="66"/>
      <c r="AB316" s="40"/>
      <c r="AC316" s="40"/>
      <c r="AD316" s="40"/>
      <c r="AE316" s="40"/>
      <c r="AF316" s="40"/>
      <c r="AG316" s="40"/>
    </row>
    <row r="317" ht="52" spans="1:33">
      <c r="A317" s="48"/>
      <c r="B317" s="4"/>
      <c r="C317" s="5"/>
      <c r="D317" s="4"/>
      <c r="E317" s="63"/>
      <c r="F317" s="30"/>
      <c r="G317" s="30"/>
      <c r="H317" s="5" t="s">
        <v>2257</v>
      </c>
      <c r="I317" s="66" t="s">
        <v>2261</v>
      </c>
      <c r="J317" s="38" t="s">
        <v>2262</v>
      </c>
      <c r="K317" s="69" t="s">
        <v>1642</v>
      </c>
      <c r="L317" s="63" t="s">
        <v>2378</v>
      </c>
      <c r="M317" s="38" t="s">
        <v>2379</v>
      </c>
      <c r="N317" s="38"/>
      <c r="O317" s="66"/>
      <c r="P317" s="66"/>
      <c r="Q317" s="66"/>
      <c r="R317" s="87"/>
      <c r="S317" s="66"/>
      <c r="T317" s="38"/>
      <c r="U317" s="38"/>
      <c r="V317" s="38"/>
      <c r="W317" s="77"/>
      <c r="X317" s="38"/>
      <c r="Y317" s="66"/>
      <c r="Z317" s="66"/>
      <c r="AA317" s="66"/>
      <c r="AB317" s="40"/>
      <c r="AC317" s="40"/>
      <c r="AD317" s="40"/>
      <c r="AE317" s="40"/>
      <c r="AF317" s="40"/>
      <c r="AG317" s="40"/>
    </row>
    <row r="318" ht="77.5" spans="1:33">
      <c r="A318" s="48"/>
      <c r="B318" s="4" t="s">
        <v>510</v>
      </c>
      <c r="C318" s="5" t="s">
        <v>509</v>
      </c>
      <c r="D318" s="4">
        <v>22251374</v>
      </c>
      <c r="E318" s="63" t="s">
        <v>674</v>
      </c>
      <c r="F318" s="30"/>
      <c r="G318" s="30"/>
      <c r="H318" s="5" t="s">
        <v>2380</v>
      </c>
      <c r="I318" s="66" t="s">
        <v>2269</v>
      </c>
      <c r="J318" s="38">
        <v>2024.08</v>
      </c>
      <c r="K318" s="11" t="s">
        <v>1611</v>
      </c>
      <c r="L318" s="77" t="s">
        <v>2270</v>
      </c>
      <c r="M318" s="72">
        <v>45300</v>
      </c>
      <c r="N318" s="38"/>
      <c r="O318" s="66"/>
      <c r="P318" s="66"/>
      <c r="Q318" s="66"/>
      <c r="R318" s="87"/>
      <c r="S318" s="66"/>
      <c r="T318" s="38" t="s">
        <v>2381</v>
      </c>
      <c r="U318" s="38" t="s">
        <v>2382</v>
      </c>
      <c r="V318" s="38" t="s">
        <v>1991</v>
      </c>
      <c r="W318" s="77" t="s">
        <v>2383</v>
      </c>
      <c r="X318" s="72">
        <v>45294</v>
      </c>
      <c r="Y318" s="66"/>
      <c r="Z318" s="66"/>
      <c r="AA318" s="66"/>
      <c r="AB318" s="40"/>
      <c r="AC318" s="40"/>
      <c r="AD318" s="40"/>
      <c r="AE318" s="40"/>
      <c r="AF318" s="40"/>
      <c r="AG318" s="40"/>
    </row>
    <row r="319" ht="75" spans="1:33">
      <c r="A319" s="48"/>
      <c r="B319" s="4"/>
      <c r="C319" s="5"/>
      <c r="D319" s="4"/>
      <c r="E319" s="63"/>
      <c r="F319" s="30"/>
      <c r="G319" s="30"/>
      <c r="H319" s="5" t="s">
        <v>2384</v>
      </c>
      <c r="I319" s="66" t="s">
        <v>2141</v>
      </c>
      <c r="J319" s="38">
        <v>2024.05</v>
      </c>
      <c r="K319" s="11" t="s">
        <v>1611</v>
      </c>
      <c r="L319" s="63" t="s">
        <v>2266</v>
      </c>
      <c r="M319" s="72">
        <v>45301</v>
      </c>
      <c r="N319" s="66"/>
      <c r="O319" s="66"/>
      <c r="P319" s="66"/>
      <c r="Q319" s="66"/>
      <c r="R319" s="87"/>
      <c r="S319" s="66"/>
      <c r="T319" s="38" t="s">
        <v>2385</v>
      </c>
      <c r="U319" s="38" t="s">
        <v>2385</v>
      </c>
      <c r="V319" s="38" t="s">
        <v>1991</v>
      </c>
      <c r="W319" s="63" t="s">
        <v>2386</v>
      </c>
      <c r="X319" s="72">
        <v>45453</v>
      </c>
      <c r="Y319" s="66"/>
      <c r="Z319" s="66"/>
      <c r="AA319" s="66"/>
      <c r="AB319" s="40"/>
      <c r="AC319" s="40"/>
      <c r="AD319" s="40"/>
      <c r="AE319" s="40"/>
      <c r="AF319" s="40"/>
      <c r="AG319" s="40"/>
    </row>
    <row r="320" ht="100" spans="1:33">
      <c r="A320" s="48"/>
      <c r="B320" s="4"/>
      <c r="C320" s="5"/>
      <c r="D320" s="4"/>
      <c r="E320" s="63"/>
      <c r="F320" s="30"/>
      <c r="G320" s="30"/>
      <c r="H320" s="5" t="s">
        <v>2282</v>
      </c>
      <c r="I320" s="66" t="s">
        <v>2141</v>
      </c>
      <c r="J320" s="38">
        <v>2024.05</v>
      </c>
      <c r="K320" s="11" t="s">
        <v>1611</v>
      </c>
      <c r="L320" s="77" t="s">
        <v>2387</v>
      </c>
      <c r="M320" s="72">
        <v>45360</v>
      </c>
      <c r="N320" s="38"/>
      <c r="O320" s="66"/>
      <c r="P320" s="66"/>
      <c r="Q320" s="66"/>
      <c r="R320" s="87"/>
      <c r="S320" s="66"/>
      <c r="T320" s="38" t="s">
        <v>2388</v>
      </c>
      <c r="U320" s="38" t="s">
        <v>2388</v>
      </c>
      <c r="V320" s="38" t="s">
        <v>1991</v>
      </c>
      <c r="W320" s="77" t="s">
        <v>2389</v>
      </c>
      <c r="X320" s="72">
        <v>45386</v>
      </c>
      <c r="Y320" s="66"/>
      <c r="Z320" s="66"/>
      <c r="AA320" s="66"/>
      <c r="AB320" s="40"/>
      <c r="AC320" s="40"/>
      <c r="AD320" s="40"/>
      <c r="AE320" s="40"/>
      <c r="AF320" s="40"/>
      <c r="AG320" s="40"/>
    </row>
    <row r="321" ht="52" spans="1:33">
      <c r="A321" s="48"/>
      <c r="B321" s="4"/>
      <c r="C321" s="5"/>
      <c r="D321" s="4"/>
      <c r="E321" s="63"/>
      <c r="F321" s="30"/>
      <c r="G321" s="30"/>
      <c r="H321" s="5" t="s">
        <v>2260</v>
      </c>
      <c r="I321" s="66" t="s">
        <v>2261</v>
      </c>
      <c r="J321" s="38">
        <v>2023.12</v>
      </c>
      <c r="K321" s="69" t="s">
        <v>1642</v>
      </c>
      <c r="L321" s="77" t="s">
        <v>2390</v>
      </c>
      <c r="M321" s="72">
        <v>45300</v>
      </c>
      <c r="N321" s="38"/>
      <c r="O321" s="66"/>
      <c r="P321" s="66"/>
      <c r="Q321" s="66"/>
      <c r="R321" s="87"/>
      <c r="S321" s="66"/>
      <c r="T321" s="38" t="s">
        <v>2391</v>
      </c>
      <c r="U321" s="38" t="s">
        <v>2392</v>
      </c>
      <c r="V321" s="38" t="s">
        <v>1991</v>
      </c>
      <c r="W321" s="77" t="s">
        <v>2393</v>
      </c>
      <c r="X321" s="72">
        <v>45300</v>
      </c>
      <c r="Y321" s="66"/>
      <c r="Z321" s="66"/>
      <c r="AA321" s="66"/>
      <c r="AB321" s="40"/>
      <c r="AC321" s="40"/>
      <c r="AD321" s="40"/>
      <c r="AE321" s="40"/>
      <c r="AF321" s="40"/>
      <c r="AG321" s="40"/>
    </row>
    <row r="322" ht="26" spans="1:33">
      <c r="A322" s="48"/>
      <c r="B322" s="4"/>
      <c r="C322" s="5"/>
      <c r="D322" s="4"/>
      <c r="E322" s="63"/>
      <c r="F322" s="30"/>
      <c r="G322" s="30"/>
      <c r="H322" s="5"/>
      <c r="I322" s="66"/>
      <c r="J322" s="38"/>
      <c r="K322" s="11"/>
      <c r="L322" s="77"/>
      <c r="M322" s="38"/>
      <c r="N322" s="38"/>
      <c r="O322" s="66"/>
      <c r="P322" s="66"/>
      <c r="Q322" s="66"/>
      <c r="R322" s="87"/>
      <c r="S322" s="66"/>
      <c r="T322" s="38" t="s">
        <v>2394</v>
      </c>
      <c r="U322" s="38" t="s">
        <v>2395</v>
      </c>
      <c r="V322" s="38" t="s">
        <v>2250</v>
      </c>
      <c r="W322" s="77" t="s">
        <v>2396</v>
      </c>
      <c r="X322" s="72">
        <v>45449</v>
      </c>
      <c r="Y322" s="66"/>
      <c r="Z322" s="66"/>
      <c r="AA322" s="66"/>
      <c r="AB322" s="40"/>
      <c r="AC322" s="40"/>
      <c r="AD322" s="40"/>
      <c r="AE322" s="40"/>
      <c r="AF322" s="40"/>
      <c r="AG322" s="40"/>
    </row>
    <row r="323" ht="26" spans="1:33">
      <c r="A323" s="48"/>
      <c r="B323" s="4"/>
      <c r="C323" s="5"/>
      <c r="D323" s="4"/>
      <c r="E323" s="63"/>
      <c r="F323" s="30"/>
      <c r="G323" s="30"/>
      <c r="H323" s="5"/>
      <c r="I323" s="66"/>
      <c r="J323" s="38"/>
      <c r="K323" s="11"/>
      <c r="L323" s="77"/>
      <c r="M323" s="38"/>
      <c r="N323" s="38"/>
      <c r="O323" s="66"/>
      <c r="P323" s="66"/>
      <c r="Q323" s="66"/>
      <c r="R323" s="87"/>
      <c r="S323" s="66"/>
      <c r="T323" s="38" t="s">
        <v>2397</v>
      </c>
      <c r="U323" s="38" t="s">
        <v>2398</v>
      </c>
      <c r="V323" s="38" t="s">
        <v>2399</v>
      </c>
      <c r="W323" s="77" t="s">
        <v>2400</v>
      </c>
      <c r="X323" s="72">
        <v>45295</v>
      </c>
      <c r="Y323" s="66"/>
      <c r="Z323" s="66"/>
      <c r="AA323" s="66"/>
      <c r="AB323" s="40"/>
      <c r="AC323" s="40"/>
      <c r="AD323" s="40"/>
      <c r="AE323" s="40"/>
      <c r="AF323" s="40"/>
      <c r="AG323" s="40"/>
    </row>
    <row r="324" ht="52" spans="1:33">
      <c r="A324" s="48"/>
      <c r="B324" s="4"/>
      <c r="C324" s="5"/>
      <c r="D324" s="4"/>
      <c r="E324" s="63"/>
      <c r="F324" s="30"/>
      <c r="G324" s="30"/>
      <c r="H324" s="5"/>
      <c r="I324" s="66"/>
      <c r="J324" s="38"/>
      <c r="K324" s="11"/>
      <c r="L324" s="77"/>
      <c r="M324" s="38"/>
      <c r="N324" s="38"/>
      <c r="O324" s="66"/>
      <c r="P324" s="66"/>
      <c r="Q324" s="66"/>
      <c r="R324" s="87"/>
      <c r="S324" s="66"/>
      <c r="T324" s="38" t="s">
        <v>2401</v>
      </c>
      <c r="U324" s="38" t="s">
        <v>2402</v>
      </c>
      <c r="V324" s="38" t="s">
        <v>2250</v>
      </c>
      <c r="W324" s="77" t="s">
        <v>2403</v>
      </c>
      <c r="X324" s="72">
        <v>45515</v>
      </c>
      <c r="Y324" s="66"/>
      <c r="Z324" s="66"/>
      <c r="AA324" s="66"/>
      <c r="AB324" s="40"/>
      <c r="AC324" s="40"/>
      <c r="AD324" s="40"/>
      <c r="AE324" s="40"/>
      <c r="AF324" s="40"/>
      <c r="AG324" s="40"/>
    </row>
    <row r="325" ht="26" spans="1:33">
      <c r="A325" s="48"/>
      <c r="B325" s="4" t="s">
        <v>577</v>
      </c>
      <c r="C325" s="5" t="s">
        <v>509</v>
      </c>
      <c r="D325" s="4">
        <v>22251375</v>
      </c>
      <c r="E325" s="63" t="s">
        <v>770</v>
      </c>
      <c r="F325" s="66"/>
      <c r="G325" s="66"/>
      <c r="H325" s="5"/>
      <c r="I325" s="66"/>
      <c r="J325" s="38"/>
      <c r="K325" s="11"/>
      <c r="L325" s="77"/>
      <c r="M325" s="38"/>
      <c r="N325" s="38"/>
      <c r="O325" s="66"/>
      <c r="P325" s="66"/>
      <c r="Q325" s="66"/>
      <c r="R325" s="87"/>
      <c r="S325" s="66"/>
      <c r="T325" s="38"/>
      <c r="U325" s="38"/>
      <c r="V325" s="38"/>
      <c r="W325" s="77"/>
      <c r="X325" s="38"/>
      <c r="Y325" s="66"/>
      <c r="Z325" s="66"/>
      <c r="AA325" s="66"/>
      <c r="AB325" s="40"/>
      <c r="AC325" s="40"/>
      <c r="AD325" s="40"/>
      <c r="AE325" s="40"/>
      <c r="AF325" s="40"/>
      <c r="AG325" s="40"/>
    </row>
    <row r="326" ht="156" spans="1:33">
      <c r="A326" s="48"/>
      <c r="B326" s="4" t="s">
        <v>517</v>
      </c>
      <c r="C326" s="5" t="s">
        <v>509</v>
      </c>
      <c r="D326" s="4">
        <v>22251376</v>
      </c>
      <c r="E326" s="63" t="s">
        <v>674</v>
      </c>
      <c r="F326" s="94" t="s">
        <v>2404</v>
      </c>
      <c r="G326" s="66"/>
      <c r="H326" s="5" t="s">
        <v>2405</v>
      </c>
      <c r="I326" s="66" t="s">
        <v>2406</v>
      </c>
      <c r="J326" s="107">
        <v>45423</v>
      </c>
      <c r="K326" s="11" t="s">
        <v>1586</v>
      </c>
      <c r="L326" s="77" t="s">
        <v>2407</v>
      </c>
      <c r="M326" s="72">
        <v>45299</v>
      </c>
      <c r="N326" s="77" t="s">
        <v>2408</v>
      </c>
      <c r="O326" s="87" t="s">
        <v>2409</v>
      </c>
      <c r="P326" s="87" t="s">
        <v>2410</v>
      </c>
      <c r="Q326" s="87" t="s">
        <v>2411</v>
      </c>
      <c r="R326" s="87" t="s">
        <v>2412</v>
      </c>
      <c r="S326" s="87" t="s">
        <v>2413</v>
      </c>
      <c r="T326" s="38" t="s">
        <v>2414</v>
      </c>
      <c r="U326" s="38" t="s">
        <v>2415</v>
      </c>
      <c r="V326" s="38" t="s">
        <v>2416</v>
      </c>
      <c r="W326" s="77" t="s">
        <v>2417</v>
      </c>
      <c r="X326" s="72">
        <v>45293</v>
      </c>
      <c r="Y326" s="87" t="s">
        <v>2418</v>
      </c>
      <c r="Z326" s="66"/>
      <c r="AA326" s="66"/>
      <c r="AB326" s="40"/>
      <c r="AC326" s="40"/>
      <c r="AD326" s="40"/>
      <c r="AE326" s="40"/>
      <c r="AF326" s="40"/>
      <c r="AG326" s="40"/>
    </row>
    <row r="327" ht="52" spans="1:33">
      <c r="A327" s="48"/>
      <c r="B327" s="4" t="s">
        <v>543</v>
      </c>
      <c r="C327" s="5" t="s">
        <v>509</v>
      </c>
      <c r="D327" s="4">
        <v>22251377</v>
      </c>
      <c r="E327" s="63" t="s">
        <v>674</v>
      </c>
      <c r="F327" s="66"/>
      <c r="G327" s="66"/>
      <c r="H327" s="5" t="s">
        <v>2419</v>
      </c>
      <c r="I327" s="30" t="s">
        <v>2420</v>
      </c>
      <c r="J327" s="107">
        <v>45357</v>
      </c>
      <c r="K327" s="11" t="s">
        <v>1837</v>
      </c>
      <c r="L327" s="63" t="s">
        <v>2421</v>
      </c>
      <c r="M327" s="72">
        <v>45329</v>
      </c>
      <c r="N327" s="38"/>
      <c r="O327" s="66"/>
      <c r="P327" s="66"/>
      <c r="Q327" s="66"/>
      <c r="R327" s="87"/>
      <c r="S327" s="66"/>
      <c r="T327" s="38"/>
      <c r="U327" s="38"/>
      <c r="V327" s="38"/>
      <c r="W327" s="77"/>
      <c r="X327" s="38"/>
      <c r="Y327" s="66"/>
      <c r="Z327" s="66"/>
      <c r="AA327" s="66"/>
      <c r="AB327" s="40"/>
      <c r="AC327" s="40"/>
      <c r="AD327" s="40"/>
      <c r="AE327" s="40"/>
      <c r="AF327" s="40"/>
      <c r="AG327" s="40"/>
    </row>
    <row r="328" ht="78" spans="1:33">
      <c r="A328" s="48"/>
      <c r="B328" s="4" t="s">
        <v>514</v>
      </c>
      <c r="C328" s="5" t="s">
        <v>509</v>
      </c>
      <c r="D328" s="4">
        <v>22251378</v>
      </c>
      <c r="E328" s="63" t="s">
        <v>770</v>
      </c>
      <c r="F328" s="69" t="s">
        <v>2422</v>
      </c>
      <c r="G328" s="30"/>
      <c r="H328" s="5" t="s">
        <v>2423</v>
      </c>
      <c r="I328" s="30" t="s">
        <v>2345</v>
      </c>
      <c r="J328" s="108">
        <v>45444</v>
      </c>
      <c r="K328" s="109" t="s">
        <v>2424</v>
      </c>
      <c r="L328" s="110" t="s">
        <v>2425</v>
      </c>
      <c r="M328" s="38" t="s">
        <v>2426</v>
      </c>
      <c r="N328" s="110" t="s">
        <v>2427</v>
      </c>
      <c r="O328" s="111" t="s">
        <v>1603</v>
      </c>
      <c r="P328" s="109" t="s">
        <v>2428</v>
      </c>
      <c r="Q328" s="38"/>
      <c r="R328" s="110" t="s">
        <v>2429</v>
      </c>
      <c r="S328" s="30" t="s">
        <v>2430</v>
      </c>
      <c r="T328" s="38" t="s">
        <v>2356</v>
      </c>
      <c r="U328" s="38" t="s">
        <v>2431</v>
      </c>
      <c r="V328" s="38" t="s">
        <v>2432</v>
      </c>
      <c r="W328" s="110" t="s">
        <v>2433</v>
      </c>
      <c r="X328" s="38" t="s">
        <v>2434</v>
      </c>
      <c r="Y328" s="66"/>
      <c r="Z328" s="66"/>
      <c r="AA328" s="66"/>
      <c r="AB328" s="40"/>
      <c r="AC328" s="40"/>
      <c r="AD328" s="40"/>
      <c r="AE328" s="40"/>
      <c r="AF328" s="40"/>
      <c r="AG328" s="40"/>
    </row>
    <row r="329" ht="52" spans="1:33">
      <c r="A329" s="48"/>
      <c r="B329" s="4"/>
      <c r="C329" s="5"/>
      <c r="D329" s="4"/>
      <c r="E329" s="63"/>
      <c r="F329" s="69"/>
      <c r="G329" s="30"/>
      <c r="H329" s="5" t="s">
        <v>2341</v>
      </c>
      <c r="I329" s="30" t="s">
        <v>2342</v>
      </c>
      <c r="J329" s="108">
        <v>45261</v>
      </c>
      <c r="K329" s="112" t="s">
        <v>1642</v>
      </c>
      <c r="L329" s="110" t="s">
        <v>2435</v>
      </c>
      <c r="M329" s="38" t="s">
        <v>2436</v>
      </c>
      <c r="N329" s="110" t="s">
        <v>2437</v>
      </c>
      <c r="O329" s="111" t="s">
        <v>1603</v>
      </c>
      <c r="P329" s="10"/>
      <c r="Q329" s="125" t="s">
        <v>2438</v>
      </c>
      <c r="R329" s="126" t="s">
        <v>2439</v>
      </c>
      <c r="S329" s="30" t="s">
        <v>2440</v>
      </c>
      <c r="T329" s="38" t="s">
        <v>2441</v>
      </c>
      <c r="U329" s="38" t="s">
        <v>2391</v>
      </c>
      <c r="V329" s="127" t="s">
        <v>2442</v>
      </c>
      <c r="W329" s="128" t="s">
        <v>2443</v>
      </c>
      <c r="X329" s="38" t="s">
        <v>2444</v>
      </c>
      <c r="Y329" s="66"/>
      <c r="Z329" s="66"/>
      <c r="AA329" s="66"/>
      <c r="AB329" s="40"/>
      <c r="AC329" s="40"/>
      <c r="AD329" s="40"/>
      <c r="AE329" s="40"/>
      <c r="AF329" s="40"/>
      <c r="AG329" s="40"/>
    </row>
    <row r="330" ht="14.5" spans="1:33">
      <c r="A330" s="48"/>
      <c r="B330" s="4"/>
      <c r="C330" s="5"/>
      <c r="D330" s="4"/>
      <c r="E330" s="63"/>
      <c r="F330" s="69"/>
      <c r="G330" s="30"/>
      <c r="H330" s="5"/>
      <c r="I330" s="10"/>
      <c r="J330" s="28"/>
      <c r="K330" s="74"/>
      <c r="L330" s="73"/>
      <c r="M330" s="28"/>
      <c r="N330" s="28"/>
      <c r="O330" s="10"/>
      <c r="P330" s="10"/>
      <c r="Q330" s="10"/>
      <c r="R330" s="39"/>
      <c r="S330" s="10"/>
      <c r="T330" s="38" t="s">
        <v>2445</v>
      </c>
      <c r="U330" s="38" t="s">
        <v>2302</v>
      </c>
      <c r="V330" s="129" t="s">
        <v>2250</v>
      </c>
      <c r="W330" s="128" t="s">
        <v>2446</v>
      </c>
      <c r="X330" s="38" t="s">
        <v>2447</v>
      </c>
      <c r="Y330" s="66"/>
      <c r="Z330" s="66"/>
      <c r="AA330" s="66"/>
      <c r="AB330" s="40"/>
      <c r="AC330" s="40"/>
      <c r="AD330" s="40"/>
      <c r="AE330" s="40"/>
      <c r="AF330" s="40"/>
      <c r="AG330" s="40"/>
    </row>
    <row r="331" ht="26" spans="1:33">
      <c r="A331" s="48"/>
      <c r="B331" s="4"/>
      <c r="C331" s="5"/>
      <c r="D331" s="4"/>
      <c r="E331" s="63"/>
      <c r="F331" s="69"/>
      <c r="G331" s="30"/>
      <c r="H331" s="5"/>
      <c r="I331" s="10"/>
      <c r="J331" s="28"/>
      <c r="K331" s="74"/>
      <c r="L331" s="73"/>
      <c r="M331" s="28"/>
      <c r="N331" s="28"/>
      <c r="O331" s="10"/>
      <c r="P331" s="10"/>
      <c r="Q331" s="10"/>
      <c r="R331" s="39"/>
      <c r="S331" s="10"/>
      <c r="T331" s="127" t="s">
        <v>2448</v>
      </c>
      <c r="U331" s="38" t="s">
        <v>2175</v>
      </c>
      <c r="V331" s="129" t="s">
        <v>1763</v>
      </c>
      <c r="W331" s="128" t="s">
        <v>2449</v>
      </c>
      <c r="X331" s="38" t="s">
        <v>2450</v>
      </c>
      <c r="Y331" s="66"/>
      <c r="Z331" s="66"/>
      <c r="AA331" s="66"/>
      <c r="AB331" s="40"/>
      <c r="AC331" s="40"/>
      <c r="AD331" s="40"/>
      <c r="AE331" s="40"/>
      <c r="AF331" s="40"/>
      <c r="AG331" s="40"/>
    </row>
    <row r="332" ht="26" spans="1:33">
      <c r="A332" s="48"/>
      <c r="B332" s="4"/>
      <c r="C332" s="5"/>
      <c r="D332" s="4"/>
      <c r="E332" s="63"/>
      <c r="F332" s="69"/>
      <c r="G332" s="30"/>
      <c r="H332" s="5"/>
      <c r="I332" s="10"/>
      <c r="J332" s="28"/>
      <c r="K332" s="74"/>
      <c r="L332" s="73"/>
      <c r="M332" s="28"/>
      <c r="N332" s="28"/>
      <c r="O332" s="10"/>
      <c r="P332" s="10"/>
      <c r="Q332" s="10"/>
      <c r="R332" s="39"/>
      <c r="S332" s="10"/>
      <c r="T332" s="127" t="s">
        <v>2451</v>
      </c>
      <c r="U332" s="38" t="s">
        <v>2395</v>
      </c>
      <c r="V332" s="129" t="s">
        <v>2250</v>
      </c>
      <c r="W332" s="128" t="s">
        <v>2452</v>
      </c>
      <c r="X332" s="38" t="s">
        <v>2453</v>
      </c>
      <c r="Y332" s="66"/>
      <c r="Z332" s="66"/>
      <c r="AA332" s="66"/>
      <c r="AB332" s="40"/>
      <c r="AC332" s="40"/>
      <c r="AD332" s="40"/>
      <c r="AE332" s="40"/>
      <c r="AF332" s="40"/>
      <c r="AG332" s="40"/>
    </row>
    <row r="333" ht="26" spans="1:33">
      <c r="A333" s="48"/>
      <c r="B333" s="4"/>
      <c r="C333" s="5"/>
      <c r="D333" s="4"/>
      <c r="E333" s="63"/>
      <c r="F333" s="69"/>
      <c r="G333" s="30"/>
      <c r="H333" s="5"/>
      <c r="I333" s="10"/>
      <c r="J333" s="28"/>
      <c r="K333" s="74"/>
      <c r="L333" s="73"/>
      <c r="M333" s="28"/>
      <c r="N333" s="28"/>
      <c r="O333" s="10"/>
      <c r="P333" s="10"/>
      <c r="Q333" s="10"/>
      <c r="R333" s="39"/>
      <c r="S333" s="10"/>
      <c r="T333" s="127" t="s">
        <v>2454</v>
      </c>
      <c r="U333" s="38" t="s">
        <v>2455</v>
      </c>
      <c r="V333" s="129" t="s">
        <v>2456</v>
      </c>
      <c r="W333" s="128" t="s">
        <v>2457</v>
      </c>
      <c r="X333" s="38" t="s">
        <v>2450</v>
      </c>
      <c r="Y333" s="66"/>
      <c r="Z333" s="66"/>
      <c r="AA333" s="66"/>
      <c r="AB333" s="40"/>
      <c r="AC333" s="40"/>
      <c r="AD333" s="40"/>
      <c r="AE333" s="40"/>
      <c r="AF333" s="40"/>
      <c r="AG333" s="40"/>
    </row>
    <row r="334" ht="52" spans="1:33">
      <c r="A334" s="48"/>
      <c r="B334" s="4"/>
      <c r="C334" s="5"/>
      <c r="D334" s="4"/>
      <c r="E334" s="63"/>
      <c r="F334" s="69"/>
      <c r="G334" s="30"/>
      <c r="H334" s="5"/>
      <c r="I334" s="10"/>
      <c r="J334" s="28"/>
      <c r="K334" s="74"/>
      <c r="L334" s="73"/>
      <c r="M334" s="28"/>
      <c r="N334" s="28"/>
      <c r="O334" s="10"/>
      <c r="P334" s="10"/>
      <c r="Q334" s="10"/>
      <c r="R334" s="39"/>
      <c r="S334" s="10"/>
      <c r="T334" s="38" t="s">
        <v>2458</v>
      </c>
      <c r="U334" s="28" t="s">
        <v>2458</v>
      </c>
      <c r="V334" s="129" t="s">
        <v>2322</v>
      </c>
      <c r="W334" s="128" t="s">
        <v>2459</v>
      </c>
      <c r="X334" s="38" t="s">
        <v>2460</v>
      </c>
      <c r="Y334" s="66"/>
      <c r="Z334" s="66"/>
      <c r="AA334" s="66"/>
      <c r="AB334" s="40"/>
      <c r="AC334" s="40"/>
      <c r="AD334" s="40"/>
      <c r="AE334" s="40"/>
      <c r="AF334" s="40"/>
      <c r="AG334" s="40"/>
    </row>
    <row r="335" ht="26" spans="1:33">
      <c r="A335" s="48"/>
      <c r="B335" s="4"/>
      <c r="C335" s="5"/>
      <c r="D335" s="4"/>
      <c r="E335" s="63"/>
      <c r="F335" s="69"/>
      <c r="G335" s="30"/>
      <c r="H335" s="5"/>
      <c r="I335" s="10"/>
      <c r="J335" s="28"/>
      <c r="K335" s="74"/>
      <c r="L335" s="73"/>
      <c r="M335" s="28"/>
      <c r="N335" s="28"/>
      <c r="O335" s="10"/>
      <c r="P335" s="10"/>
      <c r="Q335" s="10"/>
      <c r="R335" s="39"/>
      <c r="S335" s="10"/>
      <c r="T335" s="127" t="s">
        <v>2461</v>
      </c>
      <c r="U335" s="127" t="s">
        <v>2462</v>
      </c>
      <c r="V335" s="129" t="s">
        <v>2250</v>
      </c>
      <c r="W335" s="128" t="s">
        <v>2463</v>
      </c>
      <c r="X335" s="38" t="s">
        <v>2464</v>
      </c>
      <c r="Y335" s="66"/>
      <c r="Z335" s="66"/>
      <c r="AA335" s="66"/>
      <c r="AB335" s="40"/>
      <c r="AC335" s="40"/>
      <c r="AD335" s="40"/>
      <c r="AE335" s="40"/>
      <c r="AF335" s="40"/>
      <c r="AG335" s="40"/>
    </row>
    <row r="336" ht="52" spans="1:33">
      <c r="A336" s="48"/>
      <c r="B336" s="4" t="s">
        <v>550</v>
      </c>
      <c r="C336" s="5" t="s">
        <v>509</v>
      </c>
      <c r="D336" s="4">
        <v>22251379</v>
      </c>
      <c r="E336" s="63" t="s">
        <v>770</v>
      </c>
      <c r="F336" s="66"/>
      <c r="G336" s="66"/>
      <c r="H336" s="5"/>
      <c r="I336" s="30"/>
      <c r="J336" s="107"/>
      <c r="K336" s="11"/>
      <c r="L336" s="73"/>
      <c r="M336" s="113"/>
      <c r="N336" s="80" t="s">
        <v>2465</v>
      </c>
      <c r="O336" s="83" t="s">
        <v>1603</v>
      </c>
      <c r="P336" s="29" t="s">
        <v>2466</v>
      </c>
      <c r="Q336" s="83" t="s">
        <v>1669</v>
      </c>
      <c r="R336" s="29" t="s">
        <v>2467</v>
      </c>
      <c r="S336" s="130">
        <v>45295</v>
      </c>
      <c r="T336" s="80" t="s">
        <v>2468</v>
      </c>
      <c r="U336" s="29" t="s">
        <v>2469</v>
      </c>
      <c r="V336" s="131" t="s">
        <v>2250</v>
      </c>
      <c r="W336" s="85" t="s">
        <v>550</v>
      </c>
      <c r="X336" s="72">
        <v>45292</v>
      </c>
      <c r="Y336" s="66"/>
      <c r="Z336" s="66"/>
      <c r="AA336" s="66"/>
      <c r="AB336" s="40"/>
      <c r="AC336" s="40"/>
      <c r="AD336" s="40"/>
      <c r="AE336" s="40"/>
      <c r="AF336" s="40"/>
      <c r="AG336" s="40"/>
    </row>
    <row r="337" ht="187.5" spans="1:33">
      <c r="A337" s="48"/>
      <c r="B337" s="4" t="s">
        <v>556</v>
      </c>
      <c r="C337" s="5" t="s">
        <v>509</v>
      </c>
      <c r="D337" s="4">
        <v>22251380</v>
      </c>
      <c r="E337" s="63" t="s">
        <v>770</v>
      </c>
      <c r="F337" s="66"/>
      <c r="G337" s="66"/>
      <c r="H337" s="5" t="s">
        <v>2470</v>
      </c>
      <c r="I337" s="65" t="s">
        <v>2471</v>
      </c>
      <c r="J337" s="114" t="s">
        <v>2472</v>
      </c>
      <c r="K337" s="69" t="s">
        <v>2241</v>
      </c>
      <c r="L337" s="63" t="s">
        <v>2473</v>
      </c>
      <c r="M337" s="71" t="s">
        <v>2474</v>
      </c>
      <c r="N337" s="80" t="s">
        <v>2475</v>
      </c>
      <c r="O337" s="83" t="s">
        <v>1603</v>
      </c>
      <c r="P337" s="66"/>
      <c r="Q337" s="65" t="s">
        <v>2476</v>
      </c>
      <c r="R337" s="87" t="s">
        <v>2477</v>
      </c>
      <c r="S337" s="130">
        <v>45327</v>
      </c>
      <c r="T337" s="38"/>
      <c r="U337" s="38"/>
      <c r="V337" s="38"/>
      <c r="W337" s="77"/>
      <c r="X337" s="38"/>
      <c r="Y337" s="66"/>
      <c r="Z337" s="66"/>
      <c r="AA337" s="66"/>
      <c r="AB337" s="40"/>
      <c r="AC337" s="40"/>
      <c r="AD337" s="40"/>
      <c r="AE337" s="40"/>
      <c r="AF337" s="40"/>
      <c r="AG337" s="40"/>
    </row>
    <row r="338" ht="26" spans="1:33">
      <c r="A338" s="48"/>
      <c r="B338" s="4" t="s">
        <v>584</v>
      </c>
      <c r="C338" s="5" t="s">
        <v>509</v>
      </c>
      <c r="D338" s="4">
        <v>22251381</v>
      </c>
      <c r="E338" s="63" t="s">
        <v>674</v>
      </c>
      <c r="F338" s="66"/>
      <c r="G338" s="66"/>
      <c r="H338" s="5"/>
      <c r="I338" s="66"/>
      <c r="J338" s="38"/>
      <c r="K338" s="11"/>
      <c r="L338" s="77"/>
      <c r="M338" s="38"/>
      <c r="N338" s="38"/>
      <c r="O338" s="66"/>
      <c r="P338" s="66"/>
      <c r="Q338" s="66"/>
      <c r="R338" s="87"/>
      <c r="S338" s="66"/>
      <c r="T338" s="80"/>
      <c r="U338" s="38"/>
      <c r="V338" s="38"/>
      <c r="W338" s="77"/>
      <c r="X338" s="38"/>
      <c r="Y338" s="66"/>
      <c r="Z338" s="66"/>
      <c r="AA338" s="66"/>
      <c r="AB338" s="40"/>
      <c r="AC338" s="40"/>
      <c r="AD338" s="40"/>
      <c r="AE338" s="40"/>
      <c r="AF338" s="40"/>
      <c r="AG338" s="40"/>
    </row>
    <row r="339" ht="39" spans="1:33">
      <c r="A339" s="48"/>
      <c r="B339" s="4" t="s">
        <v>544</v>
      </c>
      <c r="C339" s="5" t="s">
        <v>509</v>
      </c>
      <c r="D339" s="4">
        <v>22251382</v>
      </c>
      <c r="E339" s="63" t="s">
        <v>770</v>
      </c>
      <c r="F339" s="66"/>
      <c r="G339" s="66"/>
      <c r="H339" s="5"/>
      <c r="I339" s="66"/>
      <c r="J339" s="38"/>
      <c r="K339" s="11"/>
      <c r="L339" s="77"/>
      <c r="M339" s="38"/>
      <c r="N339" s="63" t="s">
        <v>2478</v>
      </c>
      <c r="O339" s="83" t="s">
        <v>1603</v>
      </c>
      <c r="P339" s="115" t="s">
        <v>2479</v>
      </c>
      <c r="Q339" s="66"/>
      <c r="R339" s="87" t="s">
        <v>2480</v>
      </c>
      <c r="S339" s="65" t="s">
        <v>2481</v>
      </c>
      <c r="T339" s="80" t="s">
        <v>2482</v>
      </c>
      <c r="U339" s="38" t="s">
        <v>2302</v>
      </c>
      <c r="V339" s="71" t="s">
        <v>2250</v>
      </c>
      <c r="W339" s="63" t="s">
        <v>2483</v>
      </c>
      <c r="X339" s="72">
        <v>45354</v>
      </c>
      <c r="Y339" s="66"/>
      <c r="Z339" s="66"/>
      <c r="AA339" s="66"/>
      <c r="AB339" s="40"/>
      <c r="AC339" s="40"/>
      <c r="AD339" s="40"/>
      <c r="AE339" s="40"/>
      <c r="AF339" s="40"/>
      <c r="AG339" s="40"/>
    </row>
    <row r="340" ht="26" spans="1:33">
      <c r="A340" s="48"/>
      <c r="B340" s="4"/>
      <c r="C340" s="5"/>
      <c r="D340" s="4"/>
      <c r="E340" s="63"/>
      <c r="F340" s="66"/>
      <c r="G340" s="66"/>
      <c r="H340" s="5"/>
      <c r="I340" s="66"/>
      <c r="J340" s="38"/>
      <c r="K340" s="11"/>
      <c r="L340" s="77"/>
      <c r="M340" s="38"/>
      <c r="N340" s="63"/>
      <c r="O340" s="83"/>
      <c r="P340" s="115"/>
      <c r="Q340" s="66"/>
      <c r="R340" s="87"/>
      <c r="S340" s="65"/>
      <c r="T340" s="80" t="s">
        <v>2484</v>
      </c>
      <c r="U340" s="71" t="s">
        <v>2175</v>
      </c>
      <c r="V340" s="71" t="s">
        <v>2373</v>
      </c>
      <c r="W340" s="10" t="s">
        <v>2485</v>
      </c>
      <c r="X340" s="72">
        <v>45326</v>
      </c>
      <c r="Y340" s="66"/>
      <c r="Z340" s="66"/>
      <c r="AA340" s="66"/>
      <c r="AB340" s="40"/>
      <c r="AC340" s="40"/>
      <c r="AD340" s="40"/>
      <c r="AE340" s="40"/>
      <c r="AF340" s="40"/>
      <c r="AG340" s="40"/>
    </row>
    <row r="341" ht="26" spans="1:33">
      <c r="A341" s="48"/>
      <c r="B341" s="4" t="s">
        <v>558</v>
      </c>
      <c r="C341" s="5" t="s">
        <v>509</v>
      </c>
      <c r="D341" s="4">
        <v>22251383</v>
      </c>
      <c r="E341" s="63" t="s">
        <v>770</v>
      </c>
      <c r="F341" s="66"/>
      <c r="G341" s="66"/>
      <c r="H341" s="5"/>
      <c r="I341" s="66"/>
      <c r="J341" s="38"/>
      <c r="K341" s="11"/>
      <c r="L341" s="77"/>
      <c r="M341" s="38"/>
      <c r="N341" s="38" t="s">
        <v>2478</v>
      </c>
      <c r="O341" s="66" t="s">
        <v>1603</v>
      </c>
      <c r="P341" s="65" t="s">
        <v>2479</v>
      </c>
      <c r="Q341" s="66"/>
      <c r="R341" s="94" t="s">
        <v>2480</v>
      </c>
      <c r="S341" s="65" t="s">
        <v>2486</v>
      </c>
      <c r="T341" s="80"/>
      <c r="U341" s="38"/>
      <c r="V341" s="38"/>
      <c r="W341" s="77"/>
      <c r="X341" s="38"/>
      <c r="Y341" s="66"/>
      <c r="Z341" s="66"/>
      <c r="AA341" s="66"/>
      <c r="AB341" s="40"/>
      <c r="AC341" s="40"/>
      <c r="AD341" s="40"/>
      <c r="AE341" s="40"/>
      <c r="AF341" s="40"/>
      <c r="AG341" s="40"/>
    </row>
    <row r="342" ht="26" spans="1:33">
      <c r="A342" s="48"/>
      <c r="B342" s="4" t="s">
        <v>585</v>
      </c>
      <c r="C342" s="5" t="s">
        <v>509</v>
      </c>
      <c r="D342" s="4">
        <v>22251384</v>
      </c>
      <c r="E342" s="63" t="s">
        <v>770</v>
      </c>
      <c r="F342" s="66"/>
      <c r="G342" s="66"/>
      <c r="H342" s="5"/>
      <c r="I342" s="66"/>
      <c r="J342" s="38"/>
      <c r="K342" s="11"/>
      <c r="L342" s="77"/>
      <c r="M342" s="38"/>
      <c r="N342" s="38"/>
      <c r="O342" s="66"/>
      <c r="P342" s="66"/>
      <c r="Q342" s="66"/>
      <c r="R342" s="87"/>
      <c r="S342" s="66"/>
      <c r="T342" s="80"/>
      <c r="U342" s="38"/>
      <c r="V342" s="38"/>
      <c r="W342" s="77"/>
      <c r="X342" s="38"/>
      <c r="Y342" s="66"/>
      <c r="Z342" s="66"/>
      <c r="AA342" s="66"/>
      <c r="AB342" s="40"/>
      <c r="AC342" s="40"/>
      <c r="AD342" s="40"/>
      <c r="AE342" s="40"/>
      <c r="AF342" s="40"/>
      <c r="AG342" s="40"/>
    </row>
    <row r="343" ht="26" spans="1:33">
      <c r="A343" s="48"/>
      <c r="B343" s="4" t="s">
        <v>564</v>
      </c>
      <c r="C343" s="5" t="s">
        <v>509</v>
      </c>
      <c r="D343" s="4">
        <v>22251385</v>
      </c>
      <c r="E343" s="63" t="s">
        <v>1433</v>
      </c>
      <c r="F343" s="66"/>
      <c r="G343" s="66"/>
      <c r="H343" s="5"/>
      <c r="I343" s="66"/>
      <c r="J343" s="38"/>
      <c r="K343" s="11"/>
      <c r="L343" s="77"/>
      <c r="M343" s="38"/>
      <c r="N343" s="38"/>
      <c r="O343" s="66"/>
      <c r="P343" s="66"/>
      <c r="Q343" s="66"/>
      <c r="R343" s="87"/>
      <c r="S343" s="66"/>
      <c r="T343" s="80" t="s">
        <v>2487</v>
      </c>
      <c r="U343" s="71" t="s">
        <v>2488</v>
      </c>
      <c r="V343" s="77" t="s">
        <v>1991</v>
      </c>
      <c r="W343" s="63" t="s">
        <v>2489</v>
      </c>
      <c r="X343" s="72">
        <v>45295</v>
      </c>
      <c r="Y343" s="66"/>
      <c r="Z343" s="66"/>
      <c r="AA343" s="66"/>
      <c r="AB343" s="40"/>
      <c r="AC343" s="40"/>
      <c r="AD343" s="40"/>
      <c r="AE343" s="40"/>
      <c r="AF343" s="40"/>
      <c r="AG343" s="40"/>
    </row>
    <row r="344" ht="26" spans="1:33">
      <c r="A344" s="48"/>
      <c r="B344" s="4" t="s">
        <v>568</v>
      </c>
      <c r="C344" s="5" t="s">
        <v>509</v>
      </c>
      <c r="D344" s="4">
        <v>22251386</v>
      </c>
      <c r="E344" s="63" t="s">
        <v>674</v>
      </c>
      <c r="F344" s="66"/>
      <c r="G344" s="66"/>
      <c r="H344" s="5"/>
      <c r="I344" s="66"/>
      <c r="J344" s="38"/>
      <c r="K344" s="11"/>
      <c r="L344" s="77"/>
      <c r="M344" s="38"/>
      <c r="N344" s="38"/>
      <c r="O344" s="66"/>
      <c r="P344" s="66"/>
      <c r="Q344" s="66"/>
      <c r="R344" s="87"/>
      <c r="S344" s="66"/>
      <c r="T344" s="80"/>
      <c r="U344" s="38"/>
      <c r="V344" s="38"/>
      <c r="W344" s="77"/>
      <c r="X344" s="38"/>
      <c r="Y344" s="66"/>
      <c r="Z344" s="66"/>
      <c r="AA344" s="66"/>
      <c r="AB344" s="40"/>
      <c r="AC344" s="40"/>
      <c r="AD344" s="40"/>
      <c r="AE344" s="40"/>
      <c r="AF344" s="40"/>
      <c r="AG344" s="40"/>
    </row>
    <row r="345" ht="26" spans="1:33">
      <c r="A345" s="48"/>
      <c r="B345" s="4" t="s">
        <v>586</v>
      </c>
      <c r="C345" s="5" t="s">
        <v>509</v>
      </c>
      <c r="D345" s="4">
        <v>22251387</v>
      </c>
      <c r="E345" s="63" t="s">
        <v>770</v>
      </c>
      <c r="F345" s="66"/>
      <c r="G345" s="66"/>
      <c r="H345" s="5"/>
      <c r="I345" s="66"/>
      <c r="J345" s="38"/>
      <c r="K345" s="11"/>
      <c r="L345" s="77"/>
      <c r="M345" s="38"/>
      <c r="N345" s="38"/>
      <c r="O345" s="66"/>
      <c r="P345" s="66"/>
      <c r="Q345" s="66"/>
      <c r="R345" s="87"/>
      <c r="S345" s="66"/>
      <c r="T345" s="80"/>
      <c r="U345" s="38"/>
      <c r="V345" s="38"/>
      <c r="W345" s="77"/>
      <c r="X345" s="38"/>
      <c r="Y345" s="66"/>
      <c r="Z345" s="66"/>
      <c r="AA345" s="66"/>
      <c r="AB345" s="40"/>
      <c r="AC345" s="40"/>
      <c r="AD345" s="40"/>
      <c r="AE345" s="40"/>
      <c r="AF345" s="40"/>
      <c r="AG345" s="40"/>
    </row>
    <row r="346" ht="26" spans="1:33">
      <c r="A346" s="48"/>
      <c r="B346" s="4" t="s">
        <v>587</v>
      </c>
      <c r="C346" s="5" t="s">
        <v>509</v>
      </c>
      <c r="D346" s="4">
        <v>22251388</v>
      </c>
      <c r="E346" s="63" t="s">
        <v>1433</v>
      </c>
      <c r="F346" s="66"/>
      <c r="G346" s="66"/>
      <c r="H346" s="5"/>
      <c r="I346" s="66"/>
      <c r="J346" s="38"/>
      <c r="K346" s="11"/>
      <c r="L346" s="77"/>
      <c r="M346" s="38"/>
      <c r="N346" s="38"/>
      <c r="O346" s="66"/>
      <c r="P346" s="66"/>
      <c r="Q346" s="66"/>
      <c r="R346" s="87"/>
      <c r="S346" s="66"/>
      <c r="T346" s="80"/>
      <c r="U346" s="38"/>
      <c r="V346" s="38"/>
      <c r="W346" s="77"/>
      <c r="X346" s="38"/>
      <c r="Y346" s="66"/>
      <c r="Z346" s="66"/>
      <c r="AA346" s="66"/>
      <c r="AB346" s="40"/>
      <c r="AC346" s="40"/>
      <c r="AD346" s="40"/>
      <c r="AE346" s="40"/>
      <c r="AF346" s="40"/>
      <c r="AG346" s="40"/>
    </row>
    <row r="347" ht="26" spans="1:33">
      <c r="A347" s="48"/>
      <c r="B347" s="4" t="s">
        <v>524</v>
      </c>
      <c r="C347" s="5" t="s">
        <v>509</v>
      </c>
      <c r="D347" s="4">
        <v>22251389</v>
      </c>
      <c r="E347" s="63" t="s">
        <v>674</v>
      </c>
      <c r="F347" s="66"/>
      <c r="G347" s="66"/>
      <c r="H347" s="5"/>
      <c r="I347" s="66"/>
      <c r="J347" s="38"/>
      <c r="K347" s="11"/>
      <c r="L347" s="77"/>
      <c r="M347" s="38"/>
      <c r="N347" s="38"/>
      <c r="O347" s="66"/>
      <c r="P347" s="66"/>
      <c r="Q347" s="66"/>
      <c r="R347" s="87"/>
      <c r="S347" s="66"/>
      <c r="T347" s="80" t="s">
        <v>2490</v>
      </c>
      <c r="U347" s="38" t="s">
        <v>2302</v>
      </c>
      <c r="V347" s="77" t="s">
        <v>1991</v>
      </c>
      <c r="W347" s="77" t="s">
        <v>2491</v>
      </c>
      <c r="X347" s="72">
        <v>45295</v>
      </c>
      <c r="Y347" s="66"/>
      <c r="Z347" s="66"/>
      <c r="AA347" s="66"/>
      <c r="AB347" s="40"/>
      <c r="AC347" s="40"/>
      <c r="AD347" s="40"/>
      <c r="AE347" s="40"/>
      <c r="AF347" s="40"/>
      <c r="AG347" s="40"/>
    </row>
    <row r="348" ht="26" spans="1:33">
      <c r="A348" s="48"/>
      <c r="B348" s="4"/>
      <c r="C348" s="5"/>
      <c r="D348" s="4"/>
      <c r="E348" s="63"/>
      <c r="F348" s="66"/>
      <c r="G348" s="66"/>
      <c r="H348" s="5"/>
      <c r="I348" s="66"/>
      <c r="J348" s="38"/>
      <c r="K348" s="11"/>
      <c r="L348" s="77"/>
      <c r="M348" s="38"/>
      <c r="N348" s="38"/>
      <c r="O348" s="66"/>
      <c r="P348" s="66"/>
      <c r="Q348" s="66"/>
      <c r="R348" s="87"/>
      <c r="S348" s="66"/>
      <c r="T348" s="80" t="s">
        <v>2492</v>
      </c>
      <c r="U348" s="38" t="s">
        <v>2302</v>
      </c>
      <c r="V348" s="38" t="s">
        <v>1991</v>
      </c>
      <c r="W348" s="77" t="s">
        <v>2493</v>
      </c>
      <c r="X348" s="72">
        <v>45295</v>
      </c>
      <c r="Y348" s="10"/>
      <c r="Z348" s="10"/>
      <c r="AA348" s="137"/>
      <c r="AB348" s="40"/>
      <c r="AC348" s="40"/>
      <c r="AD348" s="40"/>
      <c r="AE348" s="40"/>
      <c r="AF348" s="40"/>
      <c r="AG348" s="40"/>
    </row>
    <row r="349" ht="26" spans="1:33">
      <c r="A349" s="48"/>
      <c r="B349" s="4"/>
      <c r="C349" s="5"/>
      <c r="D349" s="4"/>
      <c r="E349" s="63"/>
      <c r="F349" s="66"/>
      <c r="G349" s="66"/>
      <c r="H349" s="5"/>
      <c r="I349" s="66"/>
      <c r="J349" s="38"/>
      <c r="K349" s="11"/>
      <c r="L349" s="77"/>
      <c r="M349" s="38"/>
      <c r="N349" s="38"/>
      <c r="O349" s="66"/>
      <c r="P349" s="66"/>
      <c r="Q349" s="66"/>
      <c r="R349" s="87"/>
      <c r="S349" s="66"/>
      <c r="T349" s="80" t="s">
        <v>2461</v>
      </c>
      <c r="U349" s="63" t="s">
        <v>2494</v>
      </c>
      <c r="V349" s="77" t="s">
        <v>2495</v>
      </c>
      <c r="W349" s="63" t="s">
        <v>2496</v>
      </c>
      <c r="X349" s="72">
        <v>45295</v>
      </c>
      <c r="Y349" s="10"/>
      <c r="Z349" s="10"/>
      <c r="AA349" s="137"/>
      <c r="AB349" s="40"/>
      <c r="AC349" s="40"/>
      <c r="AD349" s="40"/>
      <c r="AE349" s="40"/>
      <c r="AF349" s="40"/>
      <c r="AG349" s="40"/>
    </row>
    <row r="350" ht="52" spans="1:33">
      <c r="A350" s="48"/>
      <c r="B350" s="4" t="s">
        <v>560</v>
      </c>
      <c r="C350" s="5" t="s">
        <v>509</v>
      </c>
      <c r="D350" s="4">
        <v>22251390</v>
      </c>
      <c r="E350" s="63" t="s">
        <v>1433</v>
      </c>
      <c r="F350" s="30"/>
      <c r="G350" s="30"/>
      <c r="H350" s="5" t="s">
        <v>2277</v>
      </c>
      <c r="I350" s="30" t="s">
        <v>2261</v>
      </c>
      <c r="J350" s="38">
        <v>2023.12</v>
      </c>
      <c r="K350" s="11" t="s">
        <v>1642</v>
      </c>
      <c r="L350" s="63" t="s">
        <v>2278</v>
      </c>
      <c r="M350" s="72">
        <v>45327</v>
      </c>
      <c r="N350" s="38"/>
      <c r="O350" s="30"/>
      <c r="P350" s="30"/>
      <c r="Q350" s="30"/>
      <c r="R350" s="11"/>
      <c r="S350" s="30"/>
      <c r="T350" s="80" t="s">
        <v>2487</v>
      </c>
      <c r="U350" s="77" t="s">
        <v>2488</v>
      </c>
      <c r="V350" s="77" t="s">
        <v>1991</v>
      </c>
      <c r="W350" s="77" t="s">
        <v>2489</v>
      </c>
      <c r="X350" s="72">
        <v>45326</v>
      </c>
      <c r="Y350" s="10"/>
      <c r="Z350" s="10"/>
      <c r="AA350" s="137"/>
      <c r="AB350" s="40"/>
      <c r="AC350" s="40"/>
      <c r="AD350" s="40"/>
      <c r="AE350" s="40"/>
      <c r="AF350" s="40"/>
      <c r="AG350" s="40"/>
    </row>
    <row r="351" ht="26" spans="1:33">
      <c r="A351" s="48"/>
      <c r="B351" s="4"/>
      <c r="C351" s="5"/>
      <c r="D351" s="4"/>
      <c r="E351" s="63"/>
      <c r="F351" s="30"/>
      <c r="G351" s="30"/>
      <c r="H351" s="5"/>
      <c r="I351" s="66"/>
      <c r="J351" s="38"/>
      <c r="K351" s="116"/>
      <c r="L351" s="117"/>
      <c r="M351" s="118"/>
      <c r="N351" s="118"/>
      <c r="O351" s="119"/>
      <c r="P351" s="119"/>
      <c r="Q351" s="119"/>
      <c r="R351" s="132"/>
      <c r="S351" s="119"/>
      <c r="T351" s="80" t="s">
        <v>2497</v>
      </c>
      <c r="U351" s="77" t="s">
        <v>2498</v>
      </c>
      <c r="V351" s="77" t="s">
        <v>2499</v>
      </c>
      <c r="W351" s="77" t="s">
        <v>560</v>
      </c>
      <c r="X351" s="72">
        <v>45292</v>
      </c>
      <c r="Y351" s="66"/>
      <c r="Z351" s="66"/>
      <c r="AA351" s="66"/>
      <c r="AB351" s="40"/>
      <c r="AC351" s="40"/>
      <c r="AD351" s="40"/>
      <c r="AE351" s="40"/>
      <c r="AF351" s="40"/>
      <c r="AG351" s="40"/>
    </row>
    <row r="352" ht="52" spans="1:33">
      <c r="A352" s="48"/>
      <c r="B352" s="4" t="s">
        <v>541</v>
      </c>
      <c r="C352" s="5" t="s">
        <v>509</v>
      </c>
      <c r="D352" s="4">
        <v>22251391</v>
      </c>
      <c r="E352" s="63" t="s">
        <v>770</v>
      </c>
      <c r="F352" s="66"/>
      <c r="G352" s="66"/>
      <c r="H352" s="5" t="s">
        <v>2500</v>
      </c>
      <c r="I352" s="114" t="s">
        <v>2141</v>
      </c>
      <c r="J352" s="71" t="s">
        <v>2501</v>
      </c>
      <c r="K352" s="69" t="s">
        <v>1586</v>
      </c>
      <c r="L352" s="63" t="s">
        <v>2502</v>
      </c>
      <c r="M352" s="71" t="s">
        <v>2503</v>
      </c>
      <c r="N352" s="38"/>
      <c r="O352" s="66"/>
      <c r="P352" s="66"/>
      <c r="Q352" s="66"/>
      <c r="R352" s="87"/>
      <c r="S352" s="66"/>
      <c r="T352" s="80"/>
      <c r="U352" s="38"/>
      <c r="V352" s="38"/>
      <c r="W352" s="77"/>
      <c r="X352" s="38"/>
      <c r="Y352" s="66"/>
      <c r="Z352" s="66"/>
      <c r="AA352" s="66"/>
      <c r="AB352" s="40"/>
      <c r="AC352" s="40"/>
      <c r="AD352" s="40"/>
      <c r="AE352" s="40"/>
      <c r="AF352" s="40"/>
      <c r="AG352" s="40"/>
    </row>
    <row r="353" ht="52" spans="1:33">
      <c r="A353" s="48" t="s">
        <v>627</v>
      </c>
      <c r="B353" s="95" t="s">
        <v>628</v>
      </c>
      <c r="C353" s="95" t="s">
        <v>627</v>
      </c>
      <c r="D353" s="95">
        <v>22351098</v>
      </c>
      <c r="E353" s="95" t="s">
        <v>629</v>
      </c>
      <c r="F353" s="95"/>
      <c r="G353" s="95"/>
      <c r="H353" s="5" t="s">
        <v>2504</v>
      </c>
      <c r="I353" s="95" t="s">
        <v>2505</v>
      </c>
      <c r="J353" s="95">
        <v>2024.06</v>
      </c>
      <c r="K353" s="95" t="s">
        <v>2094</v>
      </c>
      <c r="L353" s="95" t="s">
        <v>2506</v>
      </c>
      <c r="M353" s="95">
        <v>1</v>
      </c>
      <c r="N353" s="95"/>
      <c r="O353" s="95"/>
      <c r="P353" s="95"/>
      <c r="Q353" s="95"/>
      <c r="R353" s="95"/>
      <c r="S353" s="95"/>
      <c r="T353" s="95"/>
      <c r="U353" s="95"/>
      <c r="V353" s="95"/>
      <c r="W353" s="95"/>
      <c r="X353" s="95"/>
      <c r="Y353" s="95"/>
      <c r="Z353" s="95"/>
      <c r="AA353" s="95"/>
      <c r="AB353" s="40"/>
      <c r="AC353" s="40"/>
      <c r="AD353" s="40"/>
      <c r="AE353" s="40"/>
      <c r="AF353" s="40"/>
      <c r="AG353" s="40"/>
    </row>
    <row r="354" ht="52" spans="1:33">
      <c r="A354" s="48"/>
      <c r="B354" s="95" t="s">
        <v>628</v>
      </c>
      <c r="C354" s="95" t="s">
        <v>627</v>
      </c>
      <c r="D354" s="95">
        <v>22351098</v>
      </c>
      <c r="E354" s="95" t="s">
        <v>629</v>
      </c>
      <c r="F354" s="95"/>
      <c r="G354" s="95"/>
      <c r="H354" s="5" t="s">
        <v>2507</v>
      </c>
      <c r="I354" s="95" t="s">
        <v>2508</v>
      </c>
      <c r="J354" s="95">
        <v>2024.01</v>
      </c>
      <c r="K354" s="95" t="s">
        <v>2509</v>
      </c>
      <c r="L354" s="95" t="s">
        <v>2510</v>
      </c>
      <c r="M354" s="95">
        <v>1</v>
      </c>
      <c r="N354" s="95"/>
      <c r="O354" s="95"/>
      <c r="P354" s="95"/>
      <c r="Q354" s="95"/>
      <c r="R354" s="95"/>
      <c r="S354" s="95"/>
      <c r="T354" s="95"/>
      <c r="U354" s="95"/>
      <c r="V354" s="95"/>
      <c r="W354" s="95"/>
      <c r="X354" s="95"/>
      <c r="Y354" s="95"/>
      <c r="Z354" s="95"/>
      <c r="AA354" s="95"/>
      <c r="AB354" s="40"/>
      <c r="AC354" s="40"/>
      <c r="AD354" s="40"/>
      <c r="AE354" s="40"/>
      <c r="AF354" s="40"/>
      <c r="AG354" s="40"/>
    </row>
    <row r="355" ht="39" spans="1:33">
      <c r="A355" s="48"/>
      <c r="B355" s="95" t="s">
        <v>634</v>
      </c>
      <c r="C355" s="95" t="s">
        <v>627</v>
      </c>
      <c r="D355" s="95">
        <v>22351303</v>
      </c>
      <c r="E355" s="95" t="s">
        <v>631</v>
      </c>
      <c r="F355" s="95"/>
      <c r="G355" s="95"/>
      <c r="H355" s="5" t="s">
        <v>2511</v>
      </c>
      <c r="I355" s="95" t="s">
        <v>2512</v>
      </c>
      <c r="J355" s="95">
        <v>2023.9</v>
      </c>
      <c r="K355" s="95" t="s">
        <v>2094</v>
      </c>
      <c r="L355" s="95" t="s">
        <v>2513</v>
      </c>
      <c r="M355" s="95">
        <v>2</v>
      </c>
      <c r="N355" s="95"/>
      <c r="O355" s="95"/>
      <c r="P355" s="95"/>
      <c r="Q355" s="95"/>
      <c r="R355" s="95"/>
      <c r="S355" s="95"/>
      <c r="T355" s="95"/>
      <c r="U355" s="95"/>
      <c r="V355" s="95"/>
      <c r="W355" s="95"/>
      <c r="X355" s="95"/>
      <c r="Y355" s="95"/>
      <c r="Z355" s="95"/>
      <c r="AA355" s="95"/>
      <c r="AB355" s="40"/>
      <c r="AC355" s="40"/>
      <c r="AD355" s="40"/>
      <c r="AE355" s="40"/>
      <c r="AF355" s="40"/>
      <c r="AG355" s="40"/>
    </row>
    <row r="356" ht="52" spans="1:33">
      <c r="A356" s="48"/>
      <c r="B356" s="95" t="s">
        <v>632</v>
      </c>
      <c r="C356" s="95" t="s">
        <v>627</v>
      </c>
      <c r="D356" s="95">
        <v>22351146</v>
      </c>
      <c r="E356" s="95" t="s">
        <v>631</v>
      </c>
      <c r="F356" s="95"/>
      <c r="G356" s="95"/>
      <c r="H356" s="5" t="s">
        <v>2514</v>
      </c>
      <c r="I356" s="95" t="s">
        <v>2515</v>
      </c>
      <c r="J356" s="95">
        <v>2023.11</v>
      </c>
      <c r="K356" s="95" t="s">
        <v>2516</v>
      </c>
      <c r="L356" s="95" t="s">
        <v>2517</v>
      </c>
      <c r="M356" s="95">
        <v>1</v>
      </c>
      <c r="N356" s="95"/>
      <c r="O356" s="95"/>
      <c r="P356" s="95"/>
      <c r="Q356" s="95"/>
      <c r="R356" s="95"/>
      <c r="S356" s="95"/>
      <c r="T356" s="95"/>
      <c r="U356" s="95"/>
      <c r="V356" s="95"/>
      <c r="W356" s="95"/>
      <c r="X356" s="95"/>
      <c r="Y356" s="95"/>
      <c r="Z356" s="95"/>
      <c r="AA356" s="95"/>
      <c r="AB356" s="40"/>
      <c r="AC356" s="40"/>
      <c r="AD356" s="40"/>
      <c r="AE356" s="40"/>
      <c r="AF356" s="40"/>
      <c r="AG356" s="40"/>
    </row>
    <row r="357" ht="52" spans="1:33">
      <c r="A357" s="48"/>
      <c r="B357" s="95" t="s">
        <v>646</v>
      </c>
      <c r="C357" s="95" t="s">
        <v>627</v>
      </c>
      <c r="D357" s="95">
        <v>22351317</v>
      </c>
      <c r="E357" s="95" t="s">
        <v>631</v>
      </c>
      <c r="F357" s="95"/>
      <c r="G357" s="95"/>
      <c r="H357" s="5" t="s">
        <v>2518</v>
      </c>
      <c r="I357" s="95" t="s">
        <v>2519</v>
      </c>
      <c r="J357" s="95">
        <v>2024.2</v>
      </c>
      <c r="K357" s="95" t="s">
        <v>2094</v>
      </c>
      <c r="L357" s="95" t="s">
        <v>2520</v>
      </c>
      <c r="M357" s="95">
        <v>1</v>
      </c>
      <c r="N357" s="95"/>
      <c r="O357" s="95"/>
      <c r="P357" s="95"/>
      <c r="Q357" s="95"/>
      <c r="R357" s="95"/>
      <c r="S357" s="95"/>
      <c r="T357" s="95"/>
      <c r="U357" s="95"/>
      <c r="V357" s="95"/>
      <c r="W357" s="95"/>
      <c r="X357" s="95"/>
      <c r="Y357" s="95"/>
      <c r="Z357" s="95"/>
      <c r="AA357" s="95"/>
      <c r="AB357" s="40"/>
      <c r="AC357" s="40"/>
      <c r="AD357" s="40"/>
      <c r="AE357" s="40"/>
      <c r="AF357" s="40"/>
      <c r="AG357" s="40"/>
    </row>
    <row r="358" ht="39" spans="1:33">
      <c r="A358" s="48"/>
      <c r="B358" s="95" t="s">
        <v>659</v>
      </c>
      <c r="C358" s="95" t="s">
        <v>627</v>
      </c>
      <c r="D358" s="95">
        <v>22351163</v>
      </c>
      <c r="E358" s="95" t="s">
        <v>631</v>
      </c>
      <c r="F358" s="95"/>
      <c r="G358" s="95"/>
      <c r="H358" s="5" t="s">
        <v>2521</v>
      </c>
      <c r="I358" s="95" t="s">
        <v>2522</v>
      </c>
      <c r="J358" s="95">
        <v>2024.03</v>
      </c>
      <c r="K358" s="95" t="s">
        <v>2094</v>
      </c>
      <c r="L358" s="95" t="s">
        <v>2523</v>
      </c>
      <c r="M358" s="95" t="s">
        <v>2524</v>
      </c>
      <c r="N358" s="95"/>
      <c r="O358" s="95"/>
      <c r="P358" s="95"/>
      <c r="Q358" s="95"/>
      <c r="R358" s="95"/>
      <c r="S358" s="95"/>
      <c r="T358" s="95"/>
      <c r="U358" s="95"/>
      <c r="V358" s="95"/>
      <c r="W358" s="95"/>
      <c r="X358" s="95"/>
      <c r="Y358" s="95"/>
      <c r="Z358" s="95"/>
      <c r="AA358" s="95"/>
      <c r="AB358" s="40"/>
      <c r="AC358" s="40"/>
      <c r="AD358" s="40"/>
      <c r="AE358" s="40"/>
      <c r="AF358" s="40"/>
      <c r="AG358" s="40"/>
    </row>
    <row r="359" ht="52" spans="1:33">
      <c r="A359" s="48"/>
      <c r="B359" s="95" t="s">
        <v>645</v>
      </c>
      <c r="C359" s="95" t="s">
        <v>627</v>
      </c>
      <c r="D359" s="95">
        <v>22351192</v>
      </c>
      <c r="E359" s="95" t="s">
        <v>631</v>
      </c>
      <c r="F359" s="95"/>
      <c r="G359" s="95"/>
      <c r="H359" s="5" t="s">
        <v>2504</v>
      </c>
      <c r="I359" s="95" t="s">
        <v>2505</v>
      </c>
      <c r="J359" s="95">
        <v>2024.06</v>
      </c>
      <c r="K359" s="95" t="s">
        <v>2094</v>
      </c>
      <c r="L359" s="95" t="s">
        <v>2506</v>
      </c>
      <c r="M359" s="95">
        <v>3</v>
      </c>
      <c r="N359" s="95"/>
      <c r="O359" s="95"/>
      <c r="P359" s="95"/>
      <c r="Q359" s="95"/>
      <c r="R359" s="95"/>
      <c r="S359" s="95"/>
      <c r="T359" s="95"/>
      <c r="U359" s="95"/>
      <c r="V359" s="95"/>
      <c r="W359" s="95"/>
      <c r="X359" s="95"/>
      <c r="Y359" s="95"/>
      <c r="Z359" s="95"/>
      <c r="AA359" s="95"/>
      <c r="AB359" s="40"/>
      <c r="AC359" s="40"/>
      <c r="AD359" s="40"/>
      <c r="AE359" s="40"/>
      <c r="AF359" s="40"/>
      <c r="AG359" s="40"/>
    </row>
    <row r="360" ht="50" spans="1:33">
      <c r="A360" s="48"/>
      <c r="B360" s="95" t="s">
        <v>633</v>
      </c>
      <c r="C360" s="95" t="s">
        <v>627</v>
      </c>
      <c r="D360" s="95">
        <v>22351305</v>
      </c>
      <c r="E360" s="95" t="s">
        <v>629</v>
      </c>
      <c r="F360" s="95"/>
      <c r="G360" s="95"/>
      <c r="H360" s="5" t="s">
        <v>2525</v>
      </c>
      <c r="I360" s="95" t="s">
        <v>2519</v>
      </c>
      <c r="J360" s="95">
        <v>2024.2</v>
      </c>
      <c r="K360" s="95" t="s">
        <v>2094</v>
      </c>
      <c r="L360" s="95" t="s">
        <v>2526</v>
      </c>
      <c r="M360" s="95">
        <v>1</v>
      </c>
      <c r="N360" s="95"/>
      <c r="O360" s="95"/>
      <c r="P360" s="95"/>
      <c r="Q360" s="95"/>
      <c r="R360" s="95"/>
      <c r="S360" s="95"/>
      <c r="T360" s="95"/>
      <c r="U360" s="95"/>
      <c r="V360" s="95"/>
      <c r="W360" s="95"/>
      <c r="X360" s="95"/>
      <c r="Y360" s="95"/>
      <c r="Z360" s="95"/>
      <c r="AA360" s="95"/>
      <c r="AB360" s="40"/>
      <c r="AC360" s="40"/>
      <c r="AD360" s="40"/>
      <c r="AE360" s="40"/>
      <c r="AF360" s="40"/>
      <c r="AG360" s="40"/>
    </row>
    <row r="361" ht="51" spans="1:33">
      <c r="A361" s="48"/>
      <c r="B361" s="95" t="s">
        <v>633</v>
      </c>
      <c r="C361" s="95" t="s">
        <v>627</v>
      </c>
      <c r="D361" s="95">
        <v>22351305</v>
      </c>
      <c r="E361" s="95" t="s">
        <v>629</v>
      </c>
      <c r="F361" s="95"/>
      <c r="G361" s="95"/>
      <c r="H361" s="5" t="s">
        <v>2527</v>
      </c>
      <c r="I361" s="95" t="s">
        <v>2528</v>
      </c>
      <c r="J361" s="95">
        <v>2024.5</v>
      </c>
      <c r="K361" s="95" t="s">
        <v>1642</v>
      </c>
      <c r="L361" s="95" t="s">
        <v>2529</v>
      </c>
      <c r="M361" s="95">
        <v>1</v>
      </c>
      <c r="N361" s="95"/>
      <c r="O361" s="95"/>
      <c r="P361" s="95"/>
      <c r="Q361" s="95"/>
      <c r="R361" s="95"/>
      <c r="S361" s="95"/>
      <c r="T361" s="95"/>
      <c r="U361" s="95"/>
      <c r="V361" s="95"/>
      <c r="W361" s="95"/>
      <c r="X361" s="95"/>
      <c r="Y361" s="95"/>
      <c r="Z361" s="95"/>
      <c r="AA361" s="95"/>
      <c r="AB361" s="40"/>
      <c r="AC361" s="40"/>
      <c r="AD361" s="40"/>
      <c r="AE361" s="40"/>
      <c r="AF361" s="40"/>
      <c r="AG361" s="40"/>
    </row>
    <row r="362" ht="50" spans="1:33">
      <c r="A362" s="48"/>
      <c r="B362" s="95" t="s">
        <v>644</v>
      </c>
      <c r="C362" s="95" t="s">
        <v>627</v>
      </c>
      <c r="D362" s="95">
        <v>22351300</v>
      </c>
      <c r="E362" s="95" t="s">
        <v>629</v>
      </c>
      <c r="F362" s="95"/>
      <c r="G362" s="95"/>
      <c r="H362" s="5" t="s">
        <v>2525</v>
      </c>
      <c r="I362" s="95" t="s">
        <v>2519</v>
      </c>
      <c r="J362" s="95">
        <v>2024.2</v>
      </c>
      <c r="K362" s="95" t="s">
        <v>2094</v>
      </c>
      <c r="L362" s="95" t="s">
        <v>2526</v>
      </c>
      <c r="M362" s="95" t="s">
        <v>2530</v>
      </c>
      <c r="N362" s="95"/>
      <c r="O362" s="95"/>
      <c r="P362" s="95"/>
      <c r="Q362" s="95"/>
      <c r="R362" s="95"/>
      <c r="S362" s="95"/>
      <c r="T362" s="95"/>
      <c r="U362" s="95"/>
      <c r="V362" s="95"/>
      <c r="W362" s="95"/>
      <c r="X362" s="95"/>
      <c r="Y362" s="95"/>
      <c r="Z362" s="95"/>
      <c r="AA362" s="95"/>
      <c r="AB362" s="40"/>
      <c r="AC362" s="40"/>
      <c r="AD362" s="40"/>
      <c r="AE362" s="40"/>
      <c r="AF362" s="40"/>
      <c r="AG362" s="40"/>
    </row>
    <row r="363" ht="38.5" spans="1:33">
      <c r="A363" s="48"/>
      <c r="B363" s="95" t="s">
        <v>656</v>
      </c>
      <c r="C363" s="95" t="s">
        <v>627</v>
      </c>
      <c r="D363" s="95">
        <v>22351065</v>
      </c>
      <c r="E363" s="95" t="s">
        <v>631</v>
      </c>
      <c r="F363" s="95"/>
      <c r="G363" s="95"/>
      <c r="H363" s="5" t="s">
        <v>2531</v>
      </c>
      <c r="I363" s="95" t="s">
        <v>2532</v>
      </c>
      <c r="J363" s="95">
        <v>2024.5</v>
      </c>
      <c r="K363" s="95" t="s">
        <v>1642</v>
      </c>
      <c r="L363" s="95" t="s">
        <v>2533</v>
      </c>
      <c r="M363" s="95">
        <v>1</v>
      </c>
      <c r="N363" s="95"/>
      <c r="O363" s="95"/>
      <c r="P363" s="95"/>
      <c r="Q363" s="95"/>
      <c r="R363" s="95"/>
      <c r="S363" s="95"/>
      <c r="T363" s="95"/>
      <c r="U363" s="95"/>
      <c r="V363" s="95"/>
      <c r="W363" s="95"/>
      <c r="X363" s="95"/>
      <c r="Y363" s="95"/>
      <c r="Z363" s="95"/>
      <c r="AA363" s="95"/>
      <c r="AB363" s="40"/>
      <c r="AC363" s="40"/>
      <c r="AD363" s="40"/>
      <c r="AE363" s="40"/>
      <c r="AF363" s="40"/>
      <c r="AG363" s="40"/>
    </row>
    <row r="364" ht="62.5" spans="1:33">
      <c r="A364" s="48"/>
      <c r="B364" s="95" t="s">
        <v>644</v>
      </c>
      <c r="C364" s="95" t="s">
        <v>627</v>
      </c>
      <c r="D364" s="95">
        <v>22351300</v>
      </c>
      <c r="E364" s="95" t="s">
        <v>629</v>
      </c>
      <c r="F364" s="95"/>
      <c r="G364" s="95"/>
      <c r="H364" s="5" t="s">
        <v>2534</v>
      </c>
      <c r="I364" s="95" t="s">
        <v>2535</v>
      </c>
      <c r="J364" s="95">
        <v>2024.2</v>
      </c>
      <c r="K364" s="95" t="s">
        <v>1611</v>
      </c>
      <c r="L364" s="95" t="s">
        <v>2536</v>
      </c>
      <c r="M364" s="95">
        <v>1</v>
      </c>
      <c r="N364" s="95"/>
      <c r="O364" s="95"/>
      <c r="P364" s="95"/>
      <c r="Q364" s="95"/>
      <c r="R364" s="95"/>
      <c r="S364" s="95"/>
      <c r="T364" s="95"/>
      <c r="U364" s="95"/>
      <c r="V364" s="95"/>
      <c r="W364" s="95"/>
      <c r="X364" s="95"/>
      <c r="Y364" s="95"/>
      <c r="Z364" s="95"/>
      <c r="AA364" s="95"/>
      <c r="AB364" s="40"/>
      <c r="AC364" s="40"/>
      <c r="AD364" s="40"/>
      <c r="AE364" s="40"/>
      <c r="AF364" s="40"/>
      <c r="AG364" s="40"/>
    </row>
    <row r="365" ht="39" spans="1:33">
      <c r="A365" s="96" t="s">
        <v>663</v>
      </c>
      <c r="B365" s="37" t="s">
        <v>687</v>
      </c>
      <c r="C365" s="37" t="s">
        <v>2537</v>
      </c>
      <c r="D365" s="10">
        <v>22351152</v>
      </c>
      <c r="E365" s="37" t="s">
        <v>629</v>
      </c>
      <c r="F365" s="10"/>
      <c r="G365" s="10"/>
      <c r="H365" s="5" t="s">
        <v>2538</v>
      </c>
      <c r="I365" s="10" t="s">
        <v>2539</v>
      </c>
      <c r="J365" s="120">
        <v>45292</v>
      </c>
      <c r="K365" s="10" t="s">
        <v>1896</v>
      </c>
      <c r="L365" s="10" t="s">
        <v>2540</v>
      </c>
      <c r="M365" s="53" t="s">
        <v>2541</v>
      </c>
      <c r="N365" s="10"/>
      <c r="O365" s="10"/>
      <c r="P365" s="10"/>
      <c r="Q365" s="10"/>
      <c r="R365" s="10"/>
      <c r="S365" s="10"/>
      <c r="T365" s="10"/>
      <c r="U365" s="10"/>
      <c r="V365" s="10"/>
      <c r="W365" s="10"/>
      <c r="X365" s="10"/>
      <c r="Y365" s="138" t="s">
        <v>690</v>
      </c>
      <c r="Z365" s="10"/>
      <c r="AA365" s="10"/>
      <c r="AB365" s="40"/>
      <c r="AC365" s="40"/>
      <c r="AD365" s="40"/>
      <c r="AE365" s="40"/>
      <c r="AF365" s="40"/>
      <c r="AG365" s="40"/>
    </row>
    <row r="366" ht="39" spans="1:33">
      <c r="A366" s="48" t="s">
        <v>768</v>
      </c>
      <c r="B366" s="97" t="s">
        <v>778</v>
      </c>
      <c r="C366" s="97" t="s">
        <v>768</v>
      </c>
      <c r="D366" s="98">
        <v>22351060</v>
      </c>
      <c r="E366" s="98" t="s">
        <v>631</v>
      </c>
      <c r="F366" s="98"/>
      <c r="G366" s="99"/>
      <c r="H366" s="5" t="s">
        <v>2542</v>
      </c>
      <c r="I366" s="99" t="s">
        <v>2543</v>
      </c>
      <c r="J366" s="99">
        <v>2024.08</v>
      </c>
      <c r="K366" s="99" t="s">
        <v>1611</v>
      </c>
      <c r="L366" s="99" t="s">
        <v>2544</v>
      </c>
      <c r="M366" s="99" t="s">
        <v>2545</v>
      </c>
      <c r="N366" s="99"/>
      <c r="O366" s="99"/>
      <c r="P366" s="99"/>
      <c r="Q366" s="99"/>
      <c r="R366" s="98"/>
      <c r="S366" s="98"/>
      <c r="T366" s="98"/>
      <c r="U366" s="98"/>
      <c r="V366" s="98"/>
      <c r="W366" s="98"/>
      <c r="X366" s="98"/>
      <c r="Y366" s="97"/>
      <c r="Z366" s="97"/>
      <c r="AA366" s="139"/>
      <c r="AB366" s="40"/>
      <c r="AC366" s="40"/>
      <c r="AD366" s="40"/>
      <c r="AE366" s="40"/>
      <c r="AF366" s="40"/>
      <c r="AG366" s="40"/>
    </row>
    <row r="367" ht="130" spans="1:33">
      <c r="A367" s="48"/>
      <c r="B367" s="97" t="s">
        <v>773</v>
      </c>
      <c r="C367" s="97" t="s">
        <v>768</v>
      </c>
      <c r="D367" s="97">
        <v>22351325</v>
      </c>
      <c r="E367" s="97" t="s">
        <v>770</v>
      </c>
      <c r="F367" s="97"/>
      <c r="G367" s="100"/>
      <c r="H367" s="5" t="s">
        <v>2546</v>
      </c>
      <c r="I367" s="100" t="s">
        <v>2547</v>
      </c>
      <c r="J367" s="100" t="s">
        <v>2548</v>
      </c>
      <c r="K367" s="100" t="s">
        <v>2549</v>
      </c>
      <c r="L367" s="100" t="s">
        <v>2550</v>
      </c>
      <c r="M367" s="100" t="s">
        <v>2551</v>
      </c>
      <c r="N367" s="100"/>
      <c r="O367" s="100"/>
      <c r="P367" s="100"/>
      <c r="Q367" s="100"/>
      <c r="R367" s="97"/>
      <c r="S367" s="97"/>
      <c r="T367" s="97"/>
      <c r="U367" s="97"/>
      <c r="V367" s="97"/>
      <c r="W367" s="97"/>
      <c r="X367" s="97"/>
      <c r="Y367" s="140" t="s">
        <v>2552</v>
      </c>
      <c r="Z367" s="97"/>
      <c r="AA367" s="97"/>
      <c r="AB367" s="40"/>
      <c r="AC367" s="40"/>
      <c r="AD367" s="40"/>
      <c r="AE367" s="40"/>
      <c r="AF367" s="40"/>
      <c r="AG367" s="40"/>
    </row>
    <row r="368" ht="26" spans="1:33">
      <c r="A368" s="48"/>
      <c r="B368" s="97" t="s">
        <v>769</v>
      </c>
      <c r="C368" s="97" t="s">
        <v>768</v>
      </c>
      <c r="D368" s="97">
        <v>22351262</v>
      </c>
      <c r="E368" s="97" t="s">
        <v>629</v>
      </c>
      <c r="F368" s="97"/>
      <c r="G368" s="100"/>
      <c r="H368" s="5" t="s">
        <v>1764</v>
      </c>
      <c r="I368" s="100" t="s">
        <v>1672</v>
      </c>
      <c r="J368" s="100">
        <v>2024</v>
      </c>
      <c r="K368" s="100" t="s">
        <v>1570</v>
      </c>
      <c r="L368" s="100" t="s">
        <v>2553</v>
      </c>
      <c r="M368" s="121" t="s">
        <v>2554</v>
      </c>
      <c r="N368" s="100"/>
      <c r="O368" s="100"/>
      <c r="P368" s="100"/>
      <c r="Q368" s="100"/>
      <c r="R368" s="97"/>
      <c r="S368" s="97"/>
      <c r="T368" s="97"/>
      <c r="U368" s="97"/>
      <c r="V368" s="97"/>
      <c r="W368" s="97"/>
      <c r="X368" s="97"/>
      <c r="Y368" s="97"/>
      <c r="Z368" s="97"/>
      <c r="AA368" s="97"/>
      <c r="AB368" s="40"/>
      <c r="AC368" s="40"/>
      <c r="AD368" s="40"/>
      <c r="AE368" s="40"/>
      <c r="AF368" s="40"/>
      <c r="AG368" s="40"/>
    </row>
    <row r="369" ht="39" spans="1:33">
      <c r="A369" s="48"/>
      <c r="B369" s="97" t="s">
        <v>769</v>
      </c>
      <c r="C369" s="97" t="s">
        <v>768</v>
      </c>
      <c r="D369" s="97">
        <v>22351262</v>
      </c>
      <c r="E369" s="97" t="s">
        <v>629</v>
      </c>
      <c r="F369" s="97"/>
      <c r="G369" s="100"/>
      <c r="H369" s="5" t="s">
        <v>2555</v>
      </c>
      <c r="I369" s="100" t="s">
        <v>1585</v>
      </c>
      <c r="J369" s="100">
        <v>2024</v>
      </c>
      <c r="K369" s="100" t="s">
        <v>1570</v>
      </c>
      <c r="L369" s="100" t="s">
        <v>2556</v>
      </c>
      <c r="M369" s="100" t="s">
        <v>2557</v>
      </c>
      <c r="N369" s="100"/>
      <c r="O369" s="100"/>
      <c r="P369" s="100"/>
      <c r="Q369" s="100"/>
      <c r="R369" s="97"/>
      <c r="S369" s="97"/>
      <c r="T369" s="97"/>
      <c r="U369" s="97"/>
      <c r="V369" s="97"/>
      <c r="W369" s="97"/>
      <c r="X369" s="97"/>
      <c r="Y369" s="97"/>
      <c r="Z369" s="97"/>
      <c r="AA369" s="97"/>
      <c r="AB369" s="40"/>
      <c r="AC369" s="40"/>
      <c r="AD369" s="40"/>
      <c r="AE369" s="40"/>
      <c r="AF369" s="40"/>
      <c r="AG369" s="40"/>
    </row>
    <row r="370" ht="39" spans="1:33">
      <c r="A370" s="48"/>
      <c r="B370" s="97" t="s">
        <v>769</v>
      </c>
      <c r="C370" s="97" t="s">
        <v>768</v>
      </c>
      <c r="D370" s="97">
        <v>22351262</v>
      </c>
      <c r="E370" s="97" t="s">
        <v>629</v>
      </c>
      <c r="F370" s="97"/>
      <c r="G370" s="100"/>
      <c r="H370" s="5" t="s">
        <v>2558</v>
      </c>
      <c r="I370" s="100" t="s">
        <v>2559</v>
      </c>
      <c r="J370" s="100">
        <v>2024</v>
      </c>
      <c r="K370" s="100" t="s">
        <v>1837</v>
      </c>
      <c r="L370" s="100" t="s">
        <v>2560</v>
      </c>
      <c r="M370" s="100" t="s">
        <v>2561</v>
      </c>
      <c r="N370" s="100"/>
      <c r="O370" s="100"/>
      <c r="P370" s="100"/>
      <c r="Q370" s="100"/>
      <c r="R370" s="97"/>
      <c r="S370" s="97"/>
      <c r="T370" s="97"/>
      <c r="U370" s="97"/>
      <c r="V370" s="97"/>
      <c r="W370" s="97"/>
      <c r="X370" s="97"/>
      <c r="Y370" s="97"/>
      <c r="Z370" s="97"/>
      <c r="AA370" s="97"/>
      <c r="AB370" s="40"/>
      <c r="AC370" s="40"/>
      <c r="AD370" s="40"/>
      <c r="AE370" s="40"/>
      <c r="AF370" s="40"/>
      <c r="AG370" s="40"/>
    </row>
    <row r="371" ht="39" spans="1:33">
      <c r="A371" s="48"/>
      <c r="B371" s="97" t="s">
        <v>786</v>
      </c>
      <c r="C371" s="97" t="s">
        <v>768</v>
      </c>
      <c r="D371" s="97">
        <v>22351329</v>
      </c>
      <c r="E371" s="97" t="s">
        <v>629</v>
      </c>
      <c r="F371" s="97"/>
      <c r="G371" s="100"/>
      <c r="H371" s="5" t="s">
        <v>2562</v>
      </c>
      <c r="I371" s="100" t="s">
        <v>2563</v>
      </c>
      <c r="J371" s="100" t="s">
        <v>2564</v>
      </c>
      <c r="K371" s="100" t="s">
        <v>1570</v>
      </c>
      <c r="L371" s="100" t="s">
        <v>2565</v>
      </c>
      <c r="M371" s="122" t="s">
        <v>2566</v>
      </c>
      <c r="N371" s="100"/>
      <c r="O371" s="100"/>
      <c r="P371" s="100"/>
      <c r="Q371" s="100"/>
      <c r="R371" s="97"/>
      <c r="S371" s="97"/>
      <c r="T371" s="97"/>
      <c r="U371" s="97"/>
      <c r="V371" s="97"/>
      <c r="W371" s="97"/>
      <c r="X371" s="97"/>
      <c r="Y371" s="97"/>
      <c r="Z371" s="97"/>
      <c r="AA371" s="97"/>
      <c r="AB371" s="40"/>
      <c r="AC371" s="40"/>
      <c r="AD371" s="40"/>
      <c r="AE371" s="40"/>
      <c r="AF371" s="40"/>
      <c r="AG371" s="40"/>
    </row>
    <row r="372" ht="52" spans="1:33">
      <c r="A372" s="48"/>
      <c r="B372" s="97" t="s">
        <v>784</v>
      </c>
      <c r="C372" s="97" t="s">
        <v>768</v>
      </c>
      <c r="D372" s="97">
        <v>22351127</v>
      </c>
      <c r="E372" s="97" t="s">
        <v>629</v>
      </c>
      <c r="F372" s="97"/>
      <c r="G372" s="100"/>
      <c r="H372" s="5" t="s">
        <v>2567</v>
      </c>
      <c r="I372" s="100" t="s">
        <v>2568</v>
      </c>
      <c r="J372" s="123">
        <v>45324</v>
      </c>
      <c r="K372" s="100" t="s">
        <v>2569</v>
      </c>
      <c r="L372" s="100" t="s">
        <v>2570</v>
      </c>
      <c r="M372" s="122" t="s">
        <v>2571</v>
      </c>
      <c r="N372" s="100"/>
      <c r="O372" s="100"/>
      <c r="P372" s="100"/>
      <c r="Q372" s="100"/>
      <c r="R372" s="97"/>
      <c r="S372" s="97"/>
      <c r="T372" s="97"/>
      <c r="U372" s="97"/>
      <c r="V372" s="97"/>
      <c r="W372" s="97"/>
      <c r="X372" s="97"/>
      <c r="Y372" s="97"/>
      <c r="Z372" s="97"/>
      <c r="AA372" s="97"/>
      <c r="AB372" s="40"/>
      <c r="AC372" s="40"/>
      <c r="AD372" s="40"/>
      <c r="AE372" s="40"/>
      <c r="AF372" s="40"/>
      <c r="AG372" s="40"/>
    </row>
    <row r="373" ht="65" spans="1:33">
      <c r="A373" s="48"/>
      <c r="B373" s="97" t="s">
        <v>799</v>
      </c>
      <c r="C373" s="97" t="s">
        <v>768</v>
      </c>
      <c r="D373" s="97">
        <v>22351044</v>
      </c>
      <c r="E373" s="97" t="s">
        <v>629</v>
      </c>
      <c r="F373" s="97"/>
      <c r="G373" s="100"/>
      <c r="H373" s="5"/>
      <c r="I373" s="100"/>
      <c r="J373" s="100"/>
      <c r="K373" s="100"/>
      <c r="L373" s="100"/>
      <c r="M373" s="100"/>
      <c r="N373" s="100"/>
      <c r="O373" s="100"/>
      <c r="P373" s="100"/>
      <c r="Q373" s="100"/>
      <c r="R373" s="97"/>
      <c r="S373" s="97"/>
      <c r="T373" s="133" t="s">
        <v>2572</v>
      </c>
      <c r="U373" s="133" t="s">
        <v>2573</v>
      </c>
      <c r="V373" s="97" t="s">
        <v>2574</v>
      </c>
      <c r="W373" s="133" t="s">
        <v>2575</v>
      </c>
      <c r="X373" s="134">
        <v>45608</v>
      </c>
      <c r="Y373" s="97"/>
      <c r="Z373" s="97"/>
      <c r="AA373" s="97"/>
      <c r="AB373" s="40"/>
      <c r="AC373" s="40"/>
      <c r="AD373" s="40"/>
      <c r="AE373" s="40"/>
      <c r="AF373" s="40"/>
      <c r="AG373" s="40"/>
    </row>
    <row r="374" ht="65" spans="1:33">
      <c r="A374" s="48"/>
      <c r="B374" s="97" t="s">
        <v>799</v>
      </c>
      <c r="C374" s="97" t="s">
        <v>768</v>
      </c>
      <c r="D374" s="97">
        <v>22351044</v>
      </c>
      <c r="E374" s="97" t="s">
        <v>629</v>
      </c>
      <c r="F374" s="101"/>
      <c r="G374" s="99"/>
      <c r="H374" s="5"/>
      <c r="I374" s="99"/>
      <c r="J374" s="99"/>
      <c r="K374" s="99"/>
      <c r="L374" s="99"/>
      <c r="M374" s="99"/>
      <c r="N374" s="99"/>
      <c r="O374" s="99"/>
      <c r="P374" s="99"/>
      <c r="Q374" s="99"/>
      <c r="R374" s="101"/>
      <c r="S374" s="101"/>
      <c r="T374" s="133" t="s">
        <v>2576</v>
      </c>
      <c r="U374" s="97" t="s">
        <v>2577</v>
      </c>
      <c r="V374" s="97" t="s">
        <v>2250</v>
      </c>
      <c r="W374" s="133" t="s">
        <v>2575</v>
      </c>
      <c r="X374" s="135">
        <v>0.916666666666667</v>
      </c>
      <c r="Y374" s="101"/>
      <c r="Z374" s="101"/>
      <c r="AA374" s="101"/>
      <c r="AB374" s="40"/>
      <c r="AC374" s="40"/>
      <c r="AD374" s="40"/>
      <c r="AE374" s="40"/>
      <c r="AF374" s="40"/>
      <c r="AG374" s="40"/>
    </row>
    <row r="375" ht="52" spans="1:33">
      <c r="A375" s="48"/>
      <c r="B375" s="102" t="s">
        <v>776</v>
      </c>
      <c r="C375" s="97" t="s">
        <v>768</v>
      </c>
      <c r="D375" s="97">
        <v>22351165</v>
      </c>
      <c r="E375" s="97" t="s">
        <v>629</v>
      </c>
      <c r="F375" s="101"/>
      <c r="G375" s="99"/>
      <c r="H375" s="5" t="s">
        <v>2578</v>
      </c>
      <c r="I375" s="100" t="s">
        <v>2579</v>
      </c>
      <c r="J375" s="100">
        <v>2024.5</v>
      </c>
      <c r="K375" s="100" t="s">
        <v>2580</v>
      </c>
      <c r="L375" s="100" t="s">
        <v>2581</v>
      </c>
      <c r="M375" s="124" t="s">
        <v>2582</v>
      </c>
      <c r="N375" s="99"/>
      <c r="O375" s="99"/>
      <c r="P375" s="99"/>
      <c r="Q375" s="99"/>
      <c r="R375" s="101"/>
      <c r="S375" s="101"/>
      <c r="T375" s="101"/>
      <c r="U375" s="101"/>
      <c r="V375" s="101"/>
      <c r="W375" s="101"/>
      <c r="X375" s="101"/>
      <c r="Y375" s="101"/>
      <c r="Z375" s="101"/>
      <c r="AA375" s="101"/>
      <c r="AB375" s="40"/>
      <c r="AC375" s="40"/>
      <c r="AD375" s="40"/>
      <c r="AE375" s="40"/>
      <c r="AF375" s="40"/>
      <c r="AG375" s="40"/>
    </row>
    <row r="376" ht="39" spans="1:33">
      <c r="A376" s="48"/>
      <c r="B376" s="97" t="s">
        <v>784</v>
      </c>
      <c r="C376" s="97" t="s">
        <v>768</v>
      </c>
      <c r="D376" s="97">
        <v>22351127</v>
      </c>
      <c r="E376" s="97" t="s">
        <v>629</v>
      </c>
      <c r="F376" s="97"/>
      <c r="G376" s="100"/>
      <c r="H376" s="5" t="s">
        <v>2583</v>
      </c>
      <c r="I376" s="100" t="s">
        <v>2584</v>
      </c>
      <c r="J376" s="123">
        <v>45447</v>
      </c>
      <c r="K376" s="100" t="s">
        <v>2585</v>
      </c>
      <c r="L376" s="100" t="s">
        <v>2586</v>
      </c>
      <c r="M376" s="122" t="s">
        <v>2587</v>
      </c>
      <c r="N376" s="99"/>
      <c r="O376" s="99"/>
      <c r="P376" s="99"/>
      <c r="Q376" s="99"/>
      <c r="R376" s="101"/>
      <c r="S376" s="101"/>
      <c r="T376" s="101"/>
      <c r="U376" s="101"/>
      <c r="V376" s="101"/>
      <c r="W376" s="101"/>
      <c r="X376" s="101"/>
      <c r="Y376" s="101"/>
      <c r="Z376" s="101"/>
      <c r="AA376" s="101"/>
      <c r="AB376" s="40"/>
      <c r="AC376" s="40"/>
      <c r="AD376" s="40"/>
      <c r="AE376" s="40"/>
      <c r="AF376" s="40"/>
      <c r="AG376" s="40"/>
    </row>
    <row r="377" ht="52" spans="1:33">
      <c r="A377" s="48"/>
      <c r="B377" s="97" t="s">
        <v>788</v>
      </c>
      <c r="C377" s="97" t="s">
        <v>768</v>
      </c>
      <c r="D377" s="97">
        <v>22351165</v>
      </c>
      <c r="E377" s="97" t="s">
        <v>629</v>
      </c>
      <c r="F377" s="101"/>
      <c r="G377" s="99"/>
      <c r="H377" s="5" t="s">
        <v>2578</v>
      </c>
      <c r="I377" s="100" t="s">
        <v>2579</v>
      </c>
      <c r="J377" s="100">
        <v>2024.5</v>
      </c>
      <c r="K377" s="100" t="s">
        <v>2580</v>
      </c>
      <c r="L377" s="100" t="s">
        <v>2581</v>
      </c>
      <c r="M377" s="121" t="s">
        <v>2588</v>
      </c>
      <c r="N377" s="99"/>
      <c r="O377" s="99"/>
      <c r="P377" s="99"/>
      <c r="Q377" s="99"/>
      <c r="R377" s="101"/>
      <c r="S377" s="101"/>
      <c r="T377" s="101"/>
      <c r="U377" s="101"/>
      <c r="V377" s="101"/>
      <c r="W377" s="101"/>
      <c r="X377" s="101"/>
      <c r="Y377" s="101"/>
      <c r="Z377" s="101"/>
      <c r="AA377" s="101"/>
      <c r="AB377" s="40"/>
      <c r="AC377" s="40"/>
      <c r="AD377" s="40"/>
      <c r="AE377" s="40"/>
      <c r="AF377" s="40"/>
      <c r="AG377" s="40"/>
    </row>
    <row r="378" ht="37.5" spans="1:33">
      <c r="A378" s="48" t="s">
        <v>825</v>
      </c>
      <c r="B378" s="103" t="s">
        <v>828</v>
      </c>
      <c r="C378" s="103" t="s">
        <v>825</v>
      </c>
      <c r="D378" s="103">
        <v>22351295</v>
      </c>
      <c r="E378" s="103" t="s">
        <v>674</v>
      </c>
      <c r="F378" s="103"/>
      <c r="G378" s="103"/>
      <c r="H378" s="103" t="s">
        <v>2589</v>
      </c>
      <c r="I378" s="103" t="s">
        <v>2590</v>
      </c>
      <c r="J378" s="103">
        <v>2024.8</v>
      </c>
      <c r="K378" s="103" t="s">
        <v>2039</v>
      </c>
      <c r="L378" s="103" t="s">
        <v>2591</v>
      </c>
      <c r="M378" s="103" t="s">
        <v>1667</v>
      </c>
      <c r="N378" s="103"/>
      <c r="O378" s="103"/>
      <c r="P378" s="103"/>
      <c r="Q378" s="103"/>
      <c r="R378" s="103"/>
      <c r="S378" s="103"/>
      <c r="T378" s="103"/>
      <c r="U378" s="103"/>
      <c r="V378" s="103"/>
      <c r="W378" s="103"/>
      <c r="X378" s="103"/>
      <c r="Y378" s="103"/>
      <c r="Z378" s="103"/>
      <c r="AA378" s="103"/>
      <c r="AB378" s="40"/>
      <c r="AC378" s="40"/>
      <c r="AD378" s="40"/>
      <c r="AE378" s="40"/>
      <c r="AF378" s="40"/>
      <c r="AG378" s="40"/>
    </row>
    <row r="379" ht="62.5" spans="1:33">
      <c r="A379" s="48"/>
      <c r="B379" s="103" t="s">
        <v>831</v>
      </c>
      <c r="C379" s="103" t="s">
        <v>825</v>
      </c>
      <c r="D379" s="103">
        <v>22351315</v>
      </c>
      <c r="E379" s="103" t="s">
        <v>674</v>
      </c>
      <c r="F379" s="103"/>
      <c r="G379" s="103"/>
      <c r="H379" s="103" t="s">
        <v>2592</v>
      </c>
      <c r="I379" s="103" t="s">
        <v>2593</v>
      </c>
      <c r="J379" s="103">
        <v>2024.5</v>
      </c>
      <c r="K379" s="103" t="s">
        <v>1570</v>
      </c>
      <c r="L379" s="103" t="s">
        <v>2594</v>
      </c>
      <c r="M379" s="103" t="s">
        <v>2595</v>
      </c>
      <c r="N379" s="103"/>
      <c r="O379" s="103"/>
      <c r="P379" s="103"/>
      <c r="Q379" s="103"/>
      <c r="R379" s="103"/>
      <c r="S379" s="103"/>
      <c r="T379" s="103"/>
      <c r="U379" s="103"/>
      <c r="V379" s="103"/>
      <c r="W379" s="103"/>
      <c r="X379" s="103"/>
      <c r="Y379" s="103"/>
      <c r="Z379" s="103"/>
      <c r="AA379" s="103"/>
      <c r="AB379" s="40"/>
      <c r="AC379" s="40"/>
      <c r="AD379" s="40"/>
      <c r="AE379" s="40"/>
      <c r="AF379" s="40"/>
      <c r="AG379" s="40"/>
    </row>
    <row r="380" ht="50" spans="1:33">
      <c r="A380" s="48"/>
      <c r="B380" s="103" t="s">
        <v>826</v>
      </c>
      <c r="C380" s="103" t="s">
        <v>825</v>
      </c>
      <c r="D380" s="103">
        <v>22351084</v>
      </c>
      <c r="E380" s="103" t="s">
        <v>674</v>
      </c>
      <c r="F380" s="103"/>
      <c r="G380" s="103"/>
      <c r="H380" s="103" t="s">
        <v>2596</v>
      </c>
      <c r="I380" s="103" t="s">
        <v>2597</v>
      </c>
      <c r="J380" s="103">
        <v>2024.8</v>
      </c>
      <c r="K380" s="103" t="s">
        <v>2598</v>
      </c>
      <c r="L380" s="103" t="s">
        <v>2599</v>
      </c>
      <c r="M380" s="103" t="s">
        <v>1742</v>
      </c>
      <c r="N380" s="103"/>
      <c r="O380" s="103"/>
      <c r="P380" s="103"/>
      <c r="Q380" s="103"/>
      <c r="R380" s="103"/>
      <c r="S380" s="103"/>
      <c r="T380" s="103"/>
      <c r="U380" s="103"/>
      <c r="V380" s="103"/>
      <c r="W380" s="103"/>
      <c r="X380" s="103"/>
      <c r="Y380" s="103"/>
      <c r="Z380" s="103"/>
      <c r="AA380" s="103"/>
      <c r="AB380" s="40"/>
      <c r="AC380" s="40"/>
      <c r="AD380" s="40"/>
      <c r="AE380" s="40"/>
      <c r="AF380" s="40"/>
      <c r="AG380" s="40"/>
    </row>
    <row r="381" ht="62.5" spans="1:33">
      <c r="A381" s="48"/>
      <c r="B381" s="103" t="s">
        <v>853</v>
      </c>
      <c r="C381" s="103" t="s">
        <v>2600</v>
      </c>
      <c r="D381" s="103">
        <v>22351313</v>
      </c>
      <c r="E381" s="103" t="s">
        <v>2601</v>
      </c>
      <c r="F381" s="103"/>
      <c r="G381" s="103"/>
      <c r="H381" s="103" t="s">
        <v>2602</v>
      </c>
      <c r="I381" s="103" t="s">
        <v>2603</v>
      </c>
      <c r="J381" s="103">
        <v>2024.8</v>
      </c>
      <c r="K381" s="103" t="s">
        <v>1611</v>
      </c>
      <c r="L381" s="103" t="s">
        <v>2604</v>
      </c>
      <c r="M381" s="103" t="s">
        <v>1674</v>
      </c>
      <c r="N381" s="103"/>
      <c r="O381" s="103"/>
      <c r="P381" s="103"/>
      <c r="Q381" s="103"/>
      <c r="R381" s="103"/>
      <c r="S381" s="103"/>
      <c r="T381" s="103"/>
      <c r="U381" s="103"/>
      <c r="V381" s="103"/>
      <c r="W381" s="103"/>
      <c r="X381" s="103"/>
      <c r="Y381" s="103"/>
      <c r="Z381" s="103"/>
      <c r="AA381" s="103"/>
      <c r="AB381" s="40"/>
      <c r="AC381" s="40"/>
      <c r="AD381" s="40"/>
      <c r="AE381" s="40"/>
      <c r="AF381" s="40"/>
      <c r="AG381" s="40"/>
    </row>
    <row r="382" ht="26" spans="1:33">
      <c r="A382" s="48" t="s">
        <v>859</v>
      </c>
      <c r="B382" s="104" t="s">
        <v>869</v>
      </c>
      <c r="C382" s="103" t="s">
        <v>859</v>
      </c>
      <c r="D382" s="104">
        <v>22351091</v>
      </c>
      <c r="E382" s="105" t="s">
        <v>674</v>
      </c>
      <c r="F382" s="106"/>
      <c r="G382" s="106"/>
      <c r="H382" s="106"/>
      <c r="I382" s="106"/>
      <c r="J382" s="106"/>
      <c r="K382" s="106"/>
      <c r="L382" s="106"/>
      <c r="M382" s="106"/>
      <c r="N382" s="106"/>
      <c r="O382" s="106"/>
      <c r="P382" s="106"/>
      <c r="Q382" s="106"/>
      <c r="R382" s="106"/>
      <c r="S382" s="106"/>
      <c r="T382" s="106"/>
      <c r="U382" s="106"/>
      <c r="V382" s="106"/>
      <c r="W382" s="106"/>
      <c r="X382" s="106"/>
      <c r="Y382" s="105"/>
      <c r="Z382" s="105"/>
      <c r="AA382" s="141"/>
      <c r="AB382" s="40"/>
      <c r="AC382" s="40"/>
      <c r="AD382" s="40"/>
      <c r="AE382" s="40"/>
      <c r="AF382" s="40"/>
      <c r="AG382" s="40"/>
    </row>
    <row r="383" ht="26" spans="1:33">
      <c r="A383" s="48"/>
      <c r="B383" s="104" t="s">
        <v>872</v>
      </c>
      <c r="C383" s="103" t="s">
        <v>859</v>
      </c>
      <c r="D383" s="104">
        <v>22351130</v>
      </c>
      <c r="E383" s="105" t="s">
        <v>629</v>
      </c>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40"/>
      <c r="AC383" s="40"/>
      <c r="AD383" s="40"/>
      <c r="AE383" s="40"/>
      <c r="AF383" s="40"/>
      <c r="AG383" s="40"/>
    </row>
    <row r="384" ht="26" spans="1:33">
      <c r="A384" s="48"/>
      <c r="B384" s="104" t="s">
        <v>863</v>
      </c>
      <c r="C384" s="103" t="s">
        <v>859</v>
      </c>
      <c r="D384" s="104">
        <v>22351154</v>
      </c>
      <c r="E384" s="105" t="s">
        <v>629</v>
      </c>
      <c r="F384" s="105"/>
      <c r="G384" s="105"/>
      <c r="H384" s="105"/>
      <c r="I384" s="105"/>
      <c r="J384" s="105"/>
      <c r="K384" s="105"/>
      <c r="L384" s="105"/>
      <c r="M384" s="105"/>
      <c r="N384" s="105"/>
      <c r="O384" s="105"/>
      <c r="P384" s="105"/>
      <c r="Q384" s="105"/>
      <c r="R384" s="105"/>
      <c r="S384" s="105"/>
      <c r="T384" s="136"/>
      <c r="U384" s="105"/>
      <c r="V384" s="105"/>
      <c r="W384" s="105"/>
      <c r="X384" s="105"/>
      <c r="Y384" s="136" t="s">
        <v>54</v>
      </c>
      <c r="Z384" s="105"/>
      <c r="AA384" s="105"/>
      <c r="AB384" s="40"/>
      <c r="AC384" s="40"/>
      <c r="AD384" s="40"/>
      <c r="AE384" s="40"/>
      <c r="AF384" s="40"/>
      <c r="AG384" s="40"/>
    </row>
    <row r="385" ht="26" spans="1:33">
      <c r="A385" s="48"/>
      <c r="B385" s="104" t="s">
        <v>903</v>
      </c>
      <c r="C385" s="103" t="s">
        <v>859</v>
      </c>
      <c r="D385" s="104">
        <v>22351178</v>
      </c>
      <c r="E385" s="105" t="s">
        <v>674</v>
      </c>
      <c r="F385" s="105"/>
      <c r="G385" s="105"/>
      <c r="H385" s="105"/>
      <c r="I385" s="105"/>
      <c r="J385" s="105"/>
      <c r="K385" s="105"/>
      <c r="L385" s="105"/>
      <c r="M385" s="105"/>
      <c r="N385" s="105"/>
      <c r="O385" s="105"/>
      <c r="P385" s="105"/>
      <c r="Q385" s="105"/>
      <c r="R385" s="105"/>
      <c r="S385" s="105"/>
      <c r="T385" s="105"/>
      <c r="U385" s="105"/>
      <c r="V385" s="105"/>
      <c r="W385" s="105"/>
      <c r="X385" s="105"/>
      <c r="Y385" s="136"/>
      <c r="Z385" s="105"/>
      <c r="AA385" s="105"/>
      <c r="AB385" s="40"/>
      <c r="AC385" s="40"/>
      <c r="AD385" s="40"/>
      <c r="AE385" s="40"/>
      <c r="AF385" s="40"/>
      <c r="AG385" s="40"/>
    </row>
    <row r="386" ht="26" spans="1:33">
      <c r="A386" s="48"/>
      <c r="B386" s="104" t="s">
        <v>899</v>
      </c>
      <c r="C386" s="103" t="s">
        <v>859</v>
      </c>
      <c r="D386" s="104">
        <v>22351202</v>
      </c>
      <c r="E386" s="105" t="s">
        <v>674</v>
      </c>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40"/>
      <c r="AC386" s="40"/>
      <c r="AD386" s="40"/>
      <c r="AE386" s="40"/>
      <c r="AF386" s="40"/>
      <c r="AG386" s="40"/>
    </row>
    <row r="387" ht="26" spans="1:33">
      <c r="A387" s="48"/>
      <c r="B387" s="104" t="s">
        <v>892</v>
      </c>
      <c r="C387" s="103" t="s">
        <v>859</v>
      </c>
      <c r="D387" s="104">
        <v>22351021</v>
      </c>
      <c r="E387" s="105" t="s">
        <v>629</v>
      </c>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40"/>
      <c r="AC387" s="40"/>
      <c r="AD387" s="40"/>
      <c r="AE387" s="40"/>
      <c r="AF387" s="40"/>
      <c r="AG387" s="40"/>
    </row>
    <row r="388" ht="26" spans="1:33">
      <c r="A388" s="48"/>
      <c r="B388" s="104" t="s">
        <v>911</v>
      </c>
      <c r="C388" s="103" t="s">
        <v>859</v>
      </c>
      <c r="D388" s="104">
        <v>22351231</v>
      </c>
      <c r="E388" s="105" t="s">
        <v>674</v>
      </c>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40"/>
      <c r="AC388" s="40"/>
      <c r="AD388" s="40"/>
      <c r="AE388" s="40"/>
      <c r="AF388" s="40"/>
      <c r="AG388" s="40"/>
    </row>
    <row r="389" ht="26" spans="1:33">
      <c r="A389" s="48"/>
      <c r="B389" s="104" t="s">
        <v>867</v>
      </c>
      <c r="C389" s="103" t="s">
        <v>859</v>
      </c>
      <c r="D389" s="104">
        <v>22351245</v>
      </c>
      <c r="E389" s="105" t="s">
        <v>629</v>
      </c>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40"/>
      <c r="AC389" s="40"/>
      <c r="AD389" s="40"/>
      <c r="AE389" s="40"/>
      <c r="AF389" s="40"/>
      <c r="AG389" s="40"/>
    </row>
    <row r="390" ht="26" spans="1:33">
      <c r="A390" s="48"/>
      <c r="B390" s="104" t="s">
        <v>865</v>
      </c>
      <c r="C390" s="103" t="s">
        <v>859</v>
      </c>
      <c r="D390" s="104">
        <v>22351257</v>
      </c>
      <c r="E390" s="105" t="s">
        <v>629</v>
      </c>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40"/>
      <c r="AC390" s="40"/>
      <c r="AD390" s="40"/>
      <c r="AE390" s="40"/>
      <c r="AF390" s="40"/>
      <c r="AG390" s="40"/>
    </row>
    <row r="391" ht="26" spans="1:33">
      <c r="A391" s="48"/>
      <c r="B391" s="104" t="s">
        <v>900</v>
      </c>
      <c r="C391" s="103" t="s">
        <v>859</v>
      </c>
      <c r="D391" s="104">
        <v>22351269</v>
      </c>
      <c r="E391" s="105" t="s">
        <v>674</v>
      </c>
      <c r="F391" s="105"/>
      <c r="G391" s="105"/>
      <c r="H391" s="105"/>
      <c r="I391" s="105"/>
      <c r="J391" s="105"/>
      <c r="K391" s="105"/>
      <c r="L391" s="105"/>
      <c r="M391" s="105"/>
      <c r="N391" s="105"/>
      <c r="O391" s="105"/>
      <c r="P391" s="105"/>
      <c r="Q391" s="105"/>
      <c r="R391" s="105"/>
      <c r="S391" s="105"/>
      <c r="T391" s="105"/>
      <c r="U391" s="105"/>
      <c r="V391" s="105"/>
      <c r="W391" s="105"/>
      <c r="X391" s="105"/>
      <c r="Y391" s="105" t="s">
        <v>2605</v>
      </c>
      <c r="Z391" s="105"/>
      <c r="AA391" s="105"/>
      <c r="AB391" s="40"/>
      <c r="AC391" s="40"/>
      <c r="AD391" s="40"/>
      <c r="AE391" s="40"/>
      <c r="AF391" s="40"/>
      <c r="AG391" s="40"/>
    </row>
    <row r="392" ht="39" spans="1:33">
      <c r="A392" s="48"/>
      <c r="B392" s="104" t="s">
        <v>860</v>
      </c>
      <c r="C392" s="103" t="s">
        <v>859</v>
      </c>
      <c r="D392" s="104">
        <v>22351226</v>
      </c>
      <c r="E392" s="105" t="s">
        <v>629</v>
      </c>
      <c r="F392" s="105"/>
      <c r="G392" s="105"/>
      <c r="H392" s="105"/>
      <c r="I392" s="105"/>
      <c r="J392" s="105"/>
      <c r="K392" s="105"/>
      <c r="L392" s="105"/>
      <c r="M392" s="105"/>
      <c r="N392" s="105"/>
      <c r="O392" s="105"/>
      <c r="P392" s="105"/>
      <c r="Q392" s="105"/>
      <c r="R392" s="105"/>
      <c r="S392" s="105"/>
      <c r="T392" s="80" t="s">
        <v>2606</v>
      </c>
      <c r="U392" s="105" t="s">
        <v>2607</v>
      </c>
      <c r="V392" s="105" t="s">
        <v>1763</v>
      </c>
      <c r="W392" s="105" t="s">
        <v>2608</v>
      </c>
      <c r="X392" s="152">
        <v>45294</v>
      </c>
      <c r="Y392" s="105" t="s">
        <v>2609</v>
      </c>
      <c r="Z392" s="105"/>
      <c r="AA392" s="105"/>
      <c r="AB392" s="40"/>
      <c r="AC392" s="40"/>
      <c r="AD392" s="40"/>
      <c r="AE392" s="40"/>
      <c r="AF392" s="40"/>
      <c r="AG392" s="40"/>
    </row>
    <row r="393" ht="26" spans="1:33">
      <c r="A393" s="48"/>
      <c r="B393" s="104" t="s">
        <v>878</v>
      </c>
      <c r="C393" s="103" t="s">
        <v>859</v>
      </c>
      <c r="D393" s="104">
        <v>22351274</v>
      </c>
      <c r="E393" s="105" t="s">
        <v>629</v>
      </c>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40"/>
      <c r="AC393" s="40"/>
      <c r="AD393" s="40"/>
      <c r="AE393" s="40"/>
      <c r="AF393" s="40"/>
      <c r="AG393" s="40"/>
    </row>
    <row r="394" ht="26" spans="1:33">
      <c r="A394" s="48"/>
      <c r="B394" s="104" t="s">
        <v>887</v>
      </c>
      <c r="C394" s="103" t="s">
        <v>859</v>
      </c>
      <c r="D394" s="104">
        <v>22351328</v>
      </c>
      <c r="E394" s="105" t="s">
        <v>674</v>
      </c>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40"/>
      <c r="AC394" s="40"/>
      <c r="AD394" s="40"/>
      <c r="AE394" s="40"/>
      <c r="AF394" s="40"/>
      <c r="AG394" s="40"/>
    </row>
    <row r="395" ht="26" spans="1:33">
      <c r="A395" s="48"/>
      <c r="B395" s="104" t="s">
        <v>880</v>
      </c>
      <c r="C395" s="103" t="s">
        <v>859</v>
      </c>
      <c r="D395" s="104">
        <v>22351185</v>
      </c>
      <c r="E395" s="105" t="s">
        <v>674</v>
      </c>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40"/>
      <c r="AC395" s="40"/>
      <c r="AD395" s="40"/>
      <c r="AE395" s="40"/>
      <c r="AF395" s="40"/>
      <c r="AG395" s="40"/>
    </row>
    <row r="396" ht="26" spans="1:33">
      <c r="A396" s="48"/>
      <c r="B396" s="104" t="s">
        <v>890</v>
      </c>
      <c r="C396" s="103" t="s">
        <v>859</v>
      </c>
      <c r="D396" s="104">
        <v>22351188</v>
      </c>
      <c r="E396" s="105" t="s">
        <v>629</v>
      </c>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40"/>
      <c r="AC396" s="40"/>
      <c r="AD396" s="40"/>
      <c r="AE396" s="40"/>
      <c r="AF396" s="40"/>
      <c r="AG396" s="40"/>
    </row>
    <row r="397" ht="26" spans="1:33">
      <c r="A397" s="48"/>
      <c r="B397" s="104" t="s">
        <v>888</v>
      </c>
      <c r="C397" s="103" t="s">
        <v>859</v>
      </c>
      <c r="D397" s="104">
        <v>22351200</v>
      </c>
      <c r="E397" s="105" t="s">
        <v>674</v>
      </c>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40"/>
      <c r="AC397" s="40"/>
      <c r="AD397" s="40"/>
      <c r="AE397" s="40"/>
      <c r="AF397" s="40"/>
      <c r="AG397" s="40"/>
    </row>
    <row r="398" ht="26" spans="1:33">
      <c r="A398" s="48"/>
      <c r="B398" s="104" t="s">
        <v>904</v>
      </c>
      <c r="C398" s="103" t="s">
        <v>859</v>
      </c>
      <c r="D398" s="104">
        <v>22351233</v>
      </c>
      <c r="E398" s="105" t="s">
        <v>629</v>
      </c>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40"/>
      <c r="AC398" s="40"/>
      <c r="AD398" s="40"/>
      <c r="AE398" s="40"/>
      <c r="AF398" s="40"/>
      <c r="AG398" s="40"/>
    </row>
    <row r="399" ht="26" spans="1:33">
      <c r="A399" s="48"/>
      <c r="B399" s="104" t="s">
        <v>906</v>
      </c>
      <c r="C399" s="103" t="s">
        <v>859</v>
      </c>
      <c r="D399" s="104">
        <v>22351326</v>
      </c>
      <c r="E399" s="105" t="s">
        <v>674</v>
      </c>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40"/>
      <c r="AC399" s="40"/>
      <c r="AD399" s="40"/>
      <c r="AE399" s="40"/>
      <c r="AF399" s="40"/>
      <c r="AG399" s="40"/>
    </row>
    <row r="400" ht="26" spans="1:33">
      <c r="A400" s="48"/>
      <c r="B400" s="104" t="s">
        <v>908</v>
      </c>
      <c r="C400" s="103" t="s">
        <v>859</v>
      </c>
      <c r="D400" s="104">
        <v>22351279</v>
      </c>
      <c r="E400" s="105" t="s">
        <v>674</v>
      </c>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40"/>
      <c r="AC400" s="40"/>
      <c r="AD400" s="40"/>
      <c r="AE400" s="40"/>
      <c r="AF400" s="40"/>
      <c r="AG400" s="40"/>
    </row>
    <row r="401" ht="26" spans="1:33">
      <c r="A401" s="48"/>
      <c r="B401" s="104" t="s">
        <v>910</v>
      </c>
      <c r="C401" s="103" t="s">
        <v>859</v>
      </c>
      <c r="D401" s="104">
        <v>22351332</v>
      </c>
      <c r="E401" s="105" t="s">
        <v>674</v>
      </c>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40"/>
      <c r="AC401" s="40"/>
      <c r="AD401" s="40"/>
      <c r="AE401" s="40"/>
      <c r="AF401" s="40"/>
      <c r="AG401" s="40"/>
    </row>
    <row r="402" ht="26" spans="1:33">
      <c r="A402" s="48"/>
      <c r="B402" s="104" t="s">
        <v>885</v>
      </c>
      <c r="C402" s="103" t="s">
        <v>859</v>
      </c>
      <c r="D402" s="104">
        <v>22351191</v>
      </c>
      <c r="E402" s="105" t="s">
        <v>674</v>
      </c>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40"/>
      <c r="AC402" s="40"/>
      <c r="AD402" s="40"/>
      <c r="AE402" s="40"/>
      <c r="AF402" s="40"/>
      <c r="AG402" s="40"/>
    </row>
    <row r="403" ht="26" spans="1:33">
      <c r="A403" s="48"/>
      <c r="B403" s="104" t="s">
        <v>873</v>
      </c>
      <c r="C403" s="103" t="s">
        <v>859</v>
      </c>
      <c r="D403" s="104">
        <v>22351136</v>
      </c>
      <c r="E403" s="105" t="s">
        <v>629</v>
      </c>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40"/>
      <c r="AC403" s="40"/>
      <c r="AD403" s="40"/>
      <c r="AE403" s="40"/>
      <c r="AF403" s="40"/>
      <c r="AG403" s="40"/>
    </row>
    <row r="404" ht="26" spans="1:33">
      <c r="A404" s="48"/>
      <c r="B404" s="104" t="s">
        <v>897</v>
      </c>
      <c r="C404" s="103" t="s">
        <v>859</v>
      </c>
      <c r="D404" s="104">
        <v>22351067</v>
      </c>
      <c r="E404" s="105" t="s">
        <v>674</v>
      </c>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40"/>
      <c r="AC404" s="40"/>
      <c r="AD404" s="40"/>
      <c r="AE404" s="40"/>
      <c r="AF404" s="40"/>
      <c r="AG404" s="40"/>
    </row>
    <row r="405" ht="26" spans="1:33">
      <c r="A405" s="48"/>
      <c r="B405" s="104" t="s">
        <v>875</v>
      </c>
      <c r="C405" s="103" t="s">
        <v>859</v>
      </c>
      <c r="D405" s="104">
        <v>22351242</v>
      </c>
      <c r="E405" s="105" t="s">
        <v>629</v>
      </c>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40"/>
      <c r="AC405" s="40"/>
      <c r="AD405" s="40"/>
      <c r="AE405" s="40"/>
      <c r="AF405" s="40"/>
      <c r="AG405" s="40"/>
    </row>
    <row r="406" ht="26" spans="1:33">
      <c r="A406" s="48"/>
      <c r="B406" s="104" t="s">
        <v>895</v>
      </c>
      <c r="C406" s="103" t="s">
        <v>859</v>
      </c>
      <c r="D406" s="104">
        <v>22351172</v>
      </c>
      <c r="E406" s="105" t="s">
        <v>629</v>
      </c>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40"/>
      <c r="AC406" s="40"/>
      <c r="AD406" s="40"/>
      <c r="AE406" s="40"/>
      <c r="AF406" s="40"/>
      <c r="AG406" s="40"/>
    </row>
    <row r="407" ht="26" spans="1:33">
      <c r="A407" s="48"/>
      <c r="B407" s="104" t="s">
        <v>902</v>
      </c>
      <c r="C407" s="103" t="s">
        <v>859</v>
      </c>
      <c r="D407" s="104">
        <v>22351093</v>
      </c>
      <c r="E407" s="105" t="s">
        <v>674</v>
      </c>
      <c r="F407" s="105"/>
      <c r="G407" s="105"/>
      <c r="H407" s="103" t="s">
        <v>2610</v>
      </c>
      <c r="I407" s="105" t="s">
        <v>2611</v>
      </c>
      <c r="J407" s="105">
        <v>2024.06</v>
      </c>
      <c r="K407" s="105" t="s">
        <v>1586</v>
      </c>
      <c r="L407" s="105" t="s">
        <v>2612</v>
      </c>
      <c r="M407" s="105" t="s">
        <v>2613</v>
      </c>
      <c r="N407" s="105"/>
      <c r="O407" s="105"/>
      <c r="P407" s="105"/>
      <c r="Q407" s="105"/>
      <c r="R407" s="105"/>
      <c r="S407" s="105"/>
      <c r="T407" s="105"/>
      <c r="U407" s="105"/>
      <c r="V407" s="105"/>
      <c r="W407" s="105"/>
      <c r="X407" s="105"/>
      <c r="Y407" s="105"/>
      <c r="Z407" s="105"/>
      <c r="AA407" s="105"/>
      <c r="AB407" s="40"/>
      <c r="AC407" s="40"/>
      <c r="AD407" s="40"/>
      <c r="AE407" s="40"/>
      <c r="AF407" s="40"/>
      <c r="AG407" s="40"/>
    </row>
    <row r="408" ht="52" spans="1:33">
      <c r="A408" s="48"/>
      <c r="B408" s="104" t="s">
        <v>907</v>
      </c>
      <c r="C408" s="103" t="s">
        <v>859</v>
      </c>
      <c r="D408" s="104">
        <v>22351337</v>
      </c>
      <c r="E408" s="105" t="s">
        <v>674</v>
      </c>
      <c r="F408" s="105"/>
      <c r="G408" s="105"/>
      <c r="H408" s="105"/>
      <c r="I408" s="105"/>
      <c r="J408" s="105"/>
      <c r="K408" s="105"/>
      <c r="L408" s="105"/>
      <c r="M408" s="105"/>
      <c r="N408" s="5" t="s">
        <v>2614</v>
      </c>
      <c r="O408" s="105" t="s">
        <v>1603</v>
      </c>
      <c r="P408" s="105" t="s">
        <v>174</v>
      </c>
      <c r="Q408" s="105" t="s">
        <v>174</v>
      </c>
      <c r="R408" s="5" t="s">
        <v>2615</v>
      </c>
      <c r="S408" s="105" t="s">
        <v>2616</v>
      </c>
      <c r="T408" s="80" t="s">
        <v>2617</v>
      </c>
      <c r="U408" s="105" t="s">
        <v>2618</v>
      </c>
      <c r="V408" s="105" t="s">
        <v>2619</v>
      </c>
      <c r="W408" s="105" t="s">
        <v>2620</v>
      </c>
      <c r="X408" s="105" t="s">
        <v>2621</v>
      </c>
      <c r="Y408" s="152" t="s">
        <v>2622</v>
      </c>
      <c r="Z408" s="105" t="s">
        <v>2623</v>
      </c>
      <c r="AA408" s="105" t="s">
        <v>2624</v>
      </c>
      <c r="AB408" s="40"/>
      <c r="AC408" s="40"/>
      <c r="AD408" s="40"/>
      <c r="AE408" s="40"/>
      <c r="AF408" s="40"/>
      <c r="AG408" s="40"/>
    </row>
    <row r="409" ht="26" spans="1:33">
      <c r="A409" s="48"/>
      <c r="B409" s="104" t="s">
        <v>883</v>
      </c>
      <c r="C409" s="103" t="s">
        <v>859</v>
      </c>
      <c r="D409" s="104">
        <v>22351309</v>
      </c>
      <c r="E409" s="105" t="s">
        <v>674</v>
      </c>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40"/>
      <c r="AC409" s="40"/>
      <c r="AD409" s="40"/>
      <c r="AE409" s="40"/>
      <c r="AF409" s="40"/>
      <c r="AG409" s="40"/>
    </row>
    <row r="410" ht="26" spans="1:33">
      <c r="A410" s="48"/>
      <c r="B410" s="104" t="s">
        <v>905</v>
      </c>
      <c r="C410" s="103" t="s">
        <v>859</v>
      </c>
      <c r="D410" s="104">
        <v>22351174</v>
      </c>
      <c r="E410" s="105" t="s">
        <v>629</v>
      </c>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40"/>
      <c r="AC410" s="40"/>
      <c r="AD410" s="40"/>
      <c r="AE410" s="40"/>
      <c r="AF410" s="40"/>
      <c r="AG410" s="40"/>
    </row>
    <row r="411" ht="26" spans="1:33">
      <c r="A411" s="48"/>
      <c r="B411" s="104" t="s">
        <v>909</v>
      </c>
      <c r="C411" s="103" t="s">
        <v>859</v>
      </c>
      <c r="D411" s="104">
        <v>22351252</v>
      </c>
      <c r="E411" s="105" t="s">
        <v>674</v>
      </c>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40"/>
      <c r="AC411" s="40"/>
      <c r="AD411" s="40"/>
      <c r="AE411" s="40"/>
      <c r="AF411" s="40"/>
      <c r="AG411" s="40"/>
    </row>
    <row r="412" ht="26" spans="1:33">
      <c r="A412" s="48"/>
      <c r="B412" s="104" t="s">
        <v>871</v>
      </c>
      <c r="C412" s="103" t="s">
        <v>859</v>
      </c>
      <c r="D412" s="104">
        <v>22351051</v>
      </c>
      <c r="E412" s="105" t="s">
        <v>629</v>
      </c>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40"/>
      <c r="AC412" s="40"/>
      <c r="AD412" s="40"/>
      <c r="AE412" s="40"/>
      <c r="AF412" s="40"/>
      <c r="AG412" s="40"/>
    </row>
    <row r="413" ht="26" spans="1:33">
      <c r="A413" s="48"/>
      <c r="B413" s="104" t="s">
        <v>882</v>
      </c>
      <c r="C413" s="103" t="s">
        <v>859</v>
      </c>
      <c r="D413" s="104">
        <v>22351217</v>
      </c>
      <c r="E413" s="105" t="s">
        <v>629</v>
      </c>
      <c r="F413" s="105"/>
      <c r="G413" s="105"/>
      <c r="H413" s="105"/>
      <c r="I413" s="105"/>
      <c r="J413" s="105"/>
      <c r="K413" s="105"/>
      <c r="L413" s="105"/>
      <c r="M413" s="105"/>
      <c r="N413" s="5" t="s">
        <v>2625</v>
      </c>
      <c r="O413" s="105" t="s">
        <v>1603</v>
      </c>
      <c r="P413" s="105" t="s">
        <v>174</v>
      </c>
      <c r="Q413" s="105" t="s">
        <v>2626</v>
      </c>
      <c r="R413" s="5" t="s">
        <v>2627</v>
      </c>
      <c r="S413" s="105" t="s">
        <v>2628</v>
      </c>
      <c r="T413" s="105"/>
      <c r="U413" s="105"/>
      <c r="V413" s="105"/>
      <c r="W413" s="105"/>
      <c r="X413" s="105"/>
      <c r="Y413" s="105"/>
      <c r="Z413" s="105"/>
      <c r="AA413" s="105"/>
      <c r="AB413" s="40"/>
      <c r="AC413" s="40"/>
      <c r="AD413" s="40"/>
      <c r="AE413" s="40"/>
      <c r="AF413" s="40"/>
      <c r="AG413" s="40"/>
    </row>
    <row r="414" ht="29" spans="1:33">
      <c r="A414" s="96" t="s">
        <v>912</v>
      </c>
      <c r="B414" s="4" t="s">
        <v>915</v>
      </c>
      <c r="C414" s="4" t="s">
        <v>2629</v>
      </c>
      <c r="D414" s="30">
        <v>22351006</v>
      </c>
      <c r="E414" s="51" t="s">
        <v>631</v>
      </c>
      <c r="F414" s="30"/>
      <c r="G414" s="30"/>
      <c r="H414" s="103" t="s">
        <v>2630</v>
      </c>
      <c r="I414" s="30" t="s">
        <v>2631</v>
      </c>
      <c r="J414" s="145">
        <v>45301</v>
      </c>
      <c r="K414" s="51" t="s">
        <v>2632</v>
      </c>
      <c r="L414" s="30" t="s">
        <v>2633</v>
      </c>
      <c r="M414" s="146" t="s">
        <v>2086</v>
      </c>
      <c r="N414" s="30"/>
      <c r="O414" s="30"/>
      <c r="P414" s="30"/>
      <c r="Q414" s="30"/>
      <c r="R414" s="30"/>
      <c r="S414" s="30"/>
      <c r="T414" s="30"/>
      <c r="U414" s="30"/>
      <c r="V414" s="30"/>
      <c r="W414" s="30"/>
      <c r="X414" s="30"/>
      <c r="Y414" s="10"/>
      <c r="Z414" s="10"/>
      <c r="AA414" s="37"/>
      <c r="AB414" s="40"/>
      <c r="AC414" s="40"/>
      <c r="AD414" s="40"/>
      <c r="AE414" s="40"/>
      <c r="AF414" s="40"/>
      <c r="AG414" s="40"/>
    </row>
    <row r="415" ht="50" spans="1:33">
      <c r="A415" s="48" t="s">
        <v>943</v>
      </c>
      <c r="B415" s="4" t="s">
        <v>979</v>
      </c>
      <c r="C415" s="4">
        <v>2307</v>
      </c>
      <c r="D415" s="4">
        <v>22351107</v>
      </c>
      <c r="E415" s="4" t="s">
        <v>770</v>
      </c>
      <c r="F415" s="5"/>
      <c r="G415" s="5"/>
      <c r="H415" s="103" t="s">
        <v>2634</v>
      </c>
      <c r="I415" s="4" t="s">
        <v>2635</v>
      </c>
      <c r="J415" s="4" t="s">
        <v>2636</v>
      </c>
      <c r="K415" s="5" t="s">
        <v>2637</v>
      </c>
      <c r="L415" s="5" t="s">
        <v>2638</v>
      </c>
      <c r="M415" s="147" t="s">
        <v>1667</v>
      </c>
      <c r="N415" s="5"/>
      <c r="O415" s="5"/>
      <c r="P415" s="5"/>
      <c r="Q415" s="5"/>
      <c r="R415" s="5"/>
      <c r="S415" s="11"/>
      <c r="T415" s="30"/>
      <c r="U415" s="30"/>
      <c r="V415" s="30"/>
      <c r="W415" s="30"/>
      <c r="X415" s="30"/>
      <c r="Y415" s="10"/>
      <c r="Z415" s="10"/>
      <c r="AA415" s="37"/>
      <c r="AB415" s="40"/>
      <c r="AC415" s="40"/>
      <c r="AD415" s="40"/>
      <c r="AE415" s="40"/>
      <c r="AF415" s="40"/>
      <c r="AG415" s="40"/>
    </row>
    <row r="416" ht="52" spans="1:33">
      <c r="A416" s="48"/>
      <c r="B416" s="4" t="s">
        <v>945</v>
      </c>
      <c r="C416" s="4" t="s">
        <v>943</v>
      </c>
      <c r="D416" s="4">
        <v>22351128</v>
      </c>
      <c r="E416" s="4" t="s">
        <v>674</v>
      </c>
      <c r="F416" s="5"/>
      <c r="G416" s="5"/>
      <c r="H416" s="103" t="s">
        <v>2639</v>
      </c>
      <c r="I416" s="4" t="s">
        <v>2640</v>
      </c>
      <c r="J416" s="4" t="s">
        <v>2641</v>
      </c>
      <c r="K416" s="5" t="s">
        <v>2642</v>
      </c>
      <c r="L416" s="5" t="s">
        <v>2643</v>
      </c>
      <c r="M416" s="147" t="s">
        <v>1607</v>
      </c>
      <c r="N416" s="5"/>
      <c r="O416" s="5"/>
      <c r="P416" s="5"/>
      <c r="Q416" s="5"/>
      <c r="R416" s="5"/>
      <c r="S416" s="11"/>
      <c r="T416" s="10"/>
      <c r="U416" s="10"/>
      <c r="V416" s="10"/>
      <c r="W416" s="10"/>
      <c r="X416" s="10"/>
      <c r="Y416" s="10"/>
      <c r="Z416" s="10"/>
      <c r="AA416" s="10"/>
      <c r="AB416" s="40"/>
      <c r="AC416" s="40"/>
      <c r="AD416" s="40"/>
      <c r="AE416" s="40"/>
      <c r="AF416" s="40"/>
      <c r="AG416" s="40"/>
    </row>
    <row r="417" ht="39" spans="1:33">
      <c r="A417" s="48"/>
      <c r="B417" s="4" t="s">
        <v>949</v>
      </c>
      <c r="C417" s="4" t="s">
        <v>1032</v>
      </c>
      <c r="D417" s="4">
        <v>22351258</v>
      </c>
      <c r="E417" s="4" t="s">
        <v>674</v>
      </c>
      <c r="F417" s="5"/>
      <c r="G417" s="5"/>
      <c r="H417" s="103"/>
      <c r="I417" s="4"/>
      <c r="J417" s="4"/>
      <c r="K417" s="5"/>
      <c r="L417" s="5"/>
      <c r="M417" s="147"/>
      <c r="N417" s="5" t="s">
        <v>2644</v>
      </c>
      <c r="O417" s="5" t="s">
        <v>1603</v>
      </c>
      <c r="P417" s="5" t="s">
        <v>2645</v>
      </c>
      <c r="Q417" s="5" t="s">
        <v>2646</v>
      </c>
      <c r="R417" s="5" t="s">
        <v>2647</v>
      </c>
      <c r="S417" s="11" t="s">
        <v>2648</v>
      </c>
      <c r="T417" s="10"/>
      <c r="U417" s="10"/>
      <c r="V417" s="10"/>
      <c r="W417" s="10"/>
      <c r="X417" s="10"/>
      <c r="Y417" s="10"/>
      <c r="Z417" s="10"/>
      <c r="AA417" s="10"/>
      <c r="AB417" s="40"/>
      <c r="AC417" s="40"/>
      <c r="AD417" s="40"/>
      <c r="AE417" s="40"/>
      <c r="AF417" s="40"/>
      <c r="AG417" s="40"/>
    </row>
    <row r="418" ht="39" spans="1:33">
      <c r="A418" s="48"/>
      <c r="B418" s="4" t="s">
        <v>954</v>
      </c>
      <c r="C418" s="4" t="s">
        <v>1032</v>
      </c>
      <c r="D418" s="4">
        <v>22351224</v>
      </c>
      <c r="E418" s="4" t="s">
        <v>674</v>
      </c>
      <c r="F418" s="5"/>
      <c r="G418" s="5"/>
      <c r="H418" s="103"/>
      <c r="I418" s="4"/>
      <c r="J418" s="4"/>
      <c r="K418" s="5"/>
      <c r="L418" s="5"/>
      <c r="M418" s="147"/>
      <c r="N418" s="5" t="s">
        <v>2644</v>
      </c>
      <c r="O418" s="5" t="s">
        <v>1603</v>
      </c>
      <c r="P418" s="5" t="s">
        <v>2645</v>
      </c>
      <c r="Q418" s="5" t="s">
        <v>2646</v>
      </c>
      <c r="R418" s="5" t="s">
        <v>2647</v>
      </c>
      <c r="S418" s="11" t="s">
        <v>2649</v>
      </c>
      <c r="T418" s="10"/>
      <c r="U418" s="10"/>
      <c r="V418" s="10"/>
      <c r="W418" s="10"/>
      <c r="X418" s="10"/>
      <c r="Y418" s="10"/>
      <c r="Z418" s="10"/>
      <c r="AA418" s="10"/>
      <c r="AB418" s="40"/>
      <c r="AC418" s="40"/>
      <c r="AD418" s="40"/>
      <c r="AE418" s="40"/>
      <c r="AF418" s="40"/>
      <c r="AG418" s="40"/>
    </row>
    <row r="419" ht="52" spans="1:33">
      <c r="A419" s="48"/>
      <c r="B419" s="4" t="s">
        <v>1019</v>
      </c>
      <c r="C419" s="4" t="s">
        <v>2650</v>
      </c>
      <c r="D419" s="4">
        <v>22351157</v>
      </c>
      <c r="E419" s="4" t="s">
        <v>674</v>
      </c>
      <c r="F419" s="5"/>
      <c r="G419" s="5"/>
      <c r="H419" s="103" t="s">
        <v>2651</v>
      </c>
      <c r="I419" s="4" t="s">
        <v>2652</v>
      </c>
      <c r="J419" s="4" t="s">
        <v>2636</v>
      </c>
      <c r="K419" s="148" t="s">
        <v>1706</v>
      </c>
      <c r="L419" s="5" t="s">
        <v>2653</v>
      </c>
      <c r="M419" s="147" t="s">
        <v>1597</v>
      </c>
      <c r="N419" s="5"/>
      <c r="O419" s="5"/>
      <c r="P419" s="5"/>
      <c r="Q419" s="5"/>
      <c r="R419" s="5"/>
      <c r="S419" s="11"/>
      <c r="T419" s="10"/>
      <c r="U419" s="10"/>
      <c r="V419" s="10"/>
      <c r="W419" s="10"/>
      <c r="X419" s="10"/>
      <c r="Y419" s="10"/>
      <c r="Z419" s="10"/>
      <c r="AA419" s="10"/>
      <c r="AB419" s="40"/>
      <c r="AC419" s="40"/>
      <c r="AD419" s="40"/>
      <c r="AE419" s="40"/>
      <c r="AF419" s="40"/>
      <c r="AG419" s="40"/>
    </row>
    <row r="420" ht="39" spans="1:33">
      <c r="A420" s="48"/>
      <c r="B420" s="4" t="s">
        <v>1040</v>
      </c>
      <c r="C420" s="4" t="s">
        <v>951</v>
      </c>
      <c r="D420" s="4">
        <v>22351132</v>
      </c>
      <c r="E420" s="4" t="s">
        <v>674</v>
      </c>
      <c r="F420" s="5" t="s">
        <v>2654</v>
      </c>
      <c r="G420" s="5" t="s">
        <v>2654</v>
      </c>
      <c r="H420" s="103" t="s">
        <v>2655</v>
      </c>
      <c r="I420" s="4" t="s">
        <v>2656</v>
      </c>
      <c r="J420" s="4" t="s">
        <v>2657</v>
      </c>
      <c r="K420" s="5" t="s">
        <v>1586</v>
      </c>
      <c r="L420" s="5" t="s">
        <v>2658</v>
      </c>
      <c r="M420" s="147" t="s">
        <v>1583</v>
      </c>
      <c r="N420" s="5"/>
      <c r="O420" s="5"/>
      <c r="P420" s="5"/>
      <c r="Q420" s="5"/>
      <c r="R420" s="5"/>
      <c r="S420" s="11"/>
      <c r="T420" s="10"/>
      <c r="U420" s="10"/>
      <c r="V420" s="10"/>
      <c r="W420" s="10"/>
      <c r="X420" s="10"/>
      <c r="Y420" s="10"/>
      <c r="Z420" s="10"/>
      <c r="AA420" s="10"/>
      <c r="AB420" s="40"/>
      <c r="AC420" s="40"/>
      <c r="AD420" s="40"/>
      <c r="AE420" s="40"/>
      <c r="AF420" s="40"/>
      <c r="AG420" s="40"/>
    </row>
    <row r="421" ht="65" spans="1:33">
      <c r="A421" s="48"/>
      <c r="B421" s="4" t="s">
        <v>1040</v>
      </c>
      <c r="C421" s="4" t="s">
        <v>951</v>
      </c>
      <c r="D421" s="4">
        <v>22351132</v>
      </c>
      <c r="E421" s="4" t="s">
        <v>674</v>
      </c>
      <c r="F421" s="5" t="s">
        <v>2654</v>
      </c>
      <c r="G421" s="5" t="s">
        <v>2654</v>
      </c>
      <c r="H421" s="103" t="s">
        <v>2659</v>
      </c>
      <c r="I421" s="4" t="s">
        <v>2656</v>
      </c>
      <c r="J421" s="4" t="s">
        <v>2657</v>
      </c>
      <c r="K421" s="5" t="s">
        <v>1586</v>
      </c>
      <c r="L421" s="5" t="s">
        <v>2660</v>
      </c>
      <c r="M421" s="147" t="s">
        <v>1597</v>
      </c>
      <c r="N421" s="5"/>
      <c r="O421" s="5"/>
      <c r="P421" s="5"/>
      <c r="Q421" s="5"/>
      <c r="R421" s="5"/>
      <c r="S421" s="11"/>
      <c r="T421" s="10"/>
      <c r="U421" s="10"/>
      <c r="V421" s="10"/>
      <c r="W421" s="10"/>
      <c r="X421" s="10"/>
      <c r="Y421" s="10"/>
      <c r="Z421" s="10"/>
      <c r="AA421" s="10"/>
      <c r="AB421" s="40"/>
      <c r="AC421" s="40"/>
      <c r="AD421" s="40"/>
      <c r="AE421" s="40"/>
      <c r="AF421" s="40"/>
      <c r="AG421" s="40"/>
    </row>
    <row r="422" ht="62.5" spans="1:33">
      <c r="A422" s="48" t="s">
        <v>1066</v>
      </c>
      <c r="B422" s="37" t="s">
        <v>1068</v>
      </c>
      <c r="C422" s="37" t="s">
        <v>2661</v>
      </c>
      <c r="D422" s="10">
        <v>22351040</v>
      </c>
      <c r="E422" s="37" t="s">
        <v>674</v>
      </c>
      <c r="F422" s="10"/>
      <c r="G422" s="10"/>
      <c r="H422" s="103" t="s">
        <v>2662</v>
      </c>
      <c r="I422" s="39" t="s">
        <v>2663</v>
      </c>
      <c r="J422" s="149">
        <v>45415</v>
      </c>
      <c r="K422" s="10" t="s">
        <v>1586</v>
      </c>
      <c r="L422" s="10"/>
      <c r="M422" s="62" t="s">
        <v>2195</v>
      </c>
      <c r="N422" s="10"/>
      <c r="O422" s="10"/>
      <c r="P422" s="10"/>
      <c r="Q422" s="10"/>
      <c r="R422" s="10"/>
      <c r="S422" s="10"/>
      <c r="T422" s="10"/>
      <c r="U422" s="10"/>
      <c r="V422" s="10"/>
      <c r="W422" s="10"/>
      <c r="X422" s="10"/>
      <c r="Y422" s="10"/>
      <c r="Z422" s="10"/>
      <c r="AA422" s="10"/>
      <c r="AB422" s="40"/>
      <c r="AC422" s="40"/>
      <c r="AD422" s="40"/>
      <c r="AE422" s="40"/>
      <c r="AF422" s="40"/>
      <c r="AG422" s="40"/>
    </row>
    <row r="423" ht="39" spans="1:33">
      <c r="A423" s="48"/>
      <c r="B423" s="4" t="s">
        <v>1092</v>
      </c>
      <c r="C423" s="4"/>
      <c r="D423" s="30"/>
      <c r="E423" s="30"/>
      <c r="F423" s="30"/>
      <c r="G423" s="30"/>
      <c r="H423" s="103"/>
      <c r="I423" s="30"/>
      <c r="J423" s="30"/>
      <c r="K423" s="30"/>
      <c r="L423" s="30"/>
      <c r="M423" s="30"/>
      <c r="N423" s="30"/>
      <c r="O423" s="30"/>
      <c r="P423" s="30"/>
      <c r="Q423" s="30"/>
      <c r="R423" s="30"/>
      <c r="S423" s="30"/>
      <c r="T423" s="80" t="s">
        <v>2664</v>
      </c>
      <c r="U423" s="4" t="s">
        <v>2665</v>
      </c>
      <c r="V423" s="4" t="s">
        <v>1763</v>
      </c>
      <c r="W423" s="4" t="s">
        <v>1092</v>
      </c>
      <c r="X423" s="146">
        <v>45292</v>
      </c>
      <c r="Y423" s="10"/>
      <c r="Z423" s="10"/>
      <c r="AA423" s="37"/>
      <c r="AB423" s="40"/>
      <c r="AC423" s="40"/>
      <c r="AD423" s="40"/>
      <c r="AE423" s="40"/>
      <c r="AF423" s="40"/>
      <c r="AG423" s="40"/>
    </row>
    <row r="424" ht="62.5" spans="1:33">
      <c r="A424" s="48" t="s">
        <v>1124</v>
      </c>
      <c r="B424" s="37" t="s">
        <v>1159</v>
      </c>
      <c r="C424" s="37" t="s">
        <v>2666</v>
      </c>
      <c r="D424" s="10">
        <v>22351043</v>
      </c>
      <c r="E424" s="37" t="s">
        <v>629</v>
      </c>
      <c r="F424" s="10"/>
      <c r="G424" s="10"/>
      <c r="H424" s="39" t="s">
        <v>2667</v>
      </c>
      <c r="I424" s="10" t="s">
        <v>2668</v>
      </c>
      <c r="J424" s="10" t="s">
        <v>2669</v>
      </c>
      <c r="K424" s="10" t="s">
        <v>1590</v>
      </c>
      <c r="L424" s="39" t="s">
        <v>2670</v>
      </c>
      <c r="M424" s="35" t="s">
        <v>1667</v>
      </c>
      <c r="N424" s="10"/>
      <c r="O424" s="10"/>
      <c r="P424" s="10"/>
      <c r="Q424" s="10"/>
      <c r="R424" s="10"/>
      <c r="S424" s="10"/>
      <c r="T424" s="10"/>
      <c r="U424" s="10"/>
      <c r="V424" s="10"/>
      <c r="W424" s="10"/>
      <c r="X424" s="10"/>
      <c r="Y424" s="10"/>
      <c r="Z424" s="10"/>
      <c r="AA424" s="10"/>
      <c r="AB424" s="40"/>
      <c r="AC424" s="40"/>
      <c r="AD424" s="40"/>
      <c r="AE424" s="40"/>
      <c r="AF424" s="40"/>
      <c r="AG424" s="40"/>
    </row>
    <row r="425" ht="14.5" spans="1:33">
      <c r="A425" s="48"/>
      <c r="B425" s="37" t="s">
        <v>1130</v>
      </c>
      <c r="C425" s="37" t="s">
        <v>1124</v>
      </c>
      <c r="D425" s="10">
        <v>22351148</v>
      </c>
      <c r="E425" s="37" t="s">
        <v>629</v>
      </c>
      <c r="F425" s="10"/>
      <c r="G425" s="10"/>
      <c r="H425" s="10" t="s">
        <v>2671</v>
      </c>
      <c r="I425" s="10" t="s">
        <v>2672</v>
      </c>
      <c r="J425" s="37" t="s">
        <v>2673</v>
      </c>
      <c r="K425" s="10" t="s">
        <v>2674</v>
      </c>
      <c r="L425" s="10" t="s">
        <v>2675</v>
      </c>
      <c r="M425" s="35" t="s">
        <v>1697</v>
      </c>
      <c r="N425" s="10"/>
      <c r="O425" s="10"/>
      <c r="P425" s="10"/>
      <c r="Q425" s="10"/>
      <c r="R425" s="10"/>
      <c r="S425" s="10"/>
      <c r="T425" s="37"/>
      <c r="U425" s="37"/>
      <c r="V425" s="37"/>
      <c r="W425" s="37"/>
      <c r="X425" s="62"/>
      <c r="Y425" s="10"/>
      <c r="Z425" s="10"/>
      <c r="AA425" s="10"/>
      <c r="AB425" s="40"/>
      <c r="AC425" s="40"/>
      <c r="AD425" s="40"/>
      <c r="AE425" s="40"/>
      <c r="AF425" s="40"/>
      <c r="AG425" s="40"/>
    </row>
    <row r="426" ht="26" spans="1:33">
      <c r="A426" s="48"/>
      <c r="B426" s="37" t="s">
        <v>1130</v>
      </c>
      <c r="C426" s="37" t="s">
        <v>1124</v>
      </c>
      <c r="D426" s="10">
        <v>22351148</v>
      </c>
      <c r="E426" s="37" t="s">
        <v>629</v>
      </c>
      <c r="F426" s="10"/>
      <c r="G426" s="10"/>
      <c r="H426" s="10"/>
      <c r="I426" s="10"/>
      <c r="J426" s="10"/>
      <c r="K426" s="10"/>
      <c r="L426" s="10"/>
      <c r="M426" s="35"/>
      <c r="N426" s="10"/>
      <c r="O426" s="10"/>
      <c r="P426" s="10"/>
      <c r="Q426" s="10"/>
      <c r="R426" s="10"/>
      <c r="S426" s="10"/>
      <c r="T426" s="80" t="s">
        <v>2676</v>
      </c>
      <c r="U426" s="37" t="s">
        <v>2302</v>
      </c>
      <c r="V426" s="37" t="s">
        <v>2250</v>
      </c>
      <c r="W426" s="37" t="s">
        <v>2677</v>
      </c>
      <c r="X426" s="62">
        <v>45326</v>
      </c>
      <c r="Y426" s="10"/>
      <c r="Z426" s="10"/>
      <c r="AA426" s="10"/>
      <c r="AB426" s="40"/>
      <c r="AC426" s="40"/>
      <c r="AD426" s="40"/>
      <c r="AE426" s="40"/>
      <c r="AF426" s="40"/>
      <c r="AG426" s="40"/>
    </row>
    <row r="427" ht="26" spans="1:33">
      <c r="A427" s="48"/>
      <c r="B427" s="37" t="s">
        <v>1130</v>
      </c>
      <c r="C427" s="37" t="s">
        <v>2678</v>
      </c>
      <c r="D427" s="10">
        <v>22351148</v>
      </c>
      <c r="E427" s="37" t="s">
        <v>629</v>
      </c>
      <c r="F427" s="10"/>
      <c r="G427" s="10"/>
      <c r="H427" s="10"/>
      <c r="I427" s="10"/>
      <c r="J427" s="10"/>
      <c r="K427" s="10"/>
      <c r="L427" s="10"/>
      <c r="M427" s="35"/>
      <c r="N427" s="10"/>
      <c r="O427" s="10"/>
      <c r="P427" s="10"/>
      <c r="Q427" s="10"/>
      <c r="R427" s="10"/>
      <c r="S427" s="10"/>
      <c r="T427" s="80" t="s">
        <v>2676</v>
      </c>
      <c r="U427" s="37" t="s">
        <v>2302</v>
      </c>
      <c r="V427" s="37" t="s">
        <v>2250</v>
      </c>
      <c r="W427" s="37" t="s">
        <v>2679</v>
      </c>
      <c r="X427" s="62">
        <v>45355</v>
      </c>
      <c r="Y427" s="10"/>
      <c r="Z427" s="10"/>
      <c r="AA427" s="10"/>
      <c r="AB427" s="40"/>
      <c r="AC427" s="40"/>
      <c r="AD427" s="40"/>
      <c r="AE427" s="40"/>
      <c r="AF427" s="40"/>
      <c r="AG427" s="40"/>
    </row>
    <row r="428" ht="63.5" spans="1:33">
      <c r="A428" s="48"/>
      <c r="B428" s="37" t="s">
        <v>1127</v>
      </c>
      <c r="C428" s="37" t="s">
        <v>2680</v>
      </c>
      <c r="D428" s="10">
        <v>22351215</v>
      </c>
      <c r="E428" s="37" t="s">
        <v>674</v>
      </c>
      <c r="F428" s="10"/>
      <c r="G428" s="10"/>
      <c r="H428" s="39" t="s">
        <v>2681</v>
      </c>
      <c r="I428" s="10" t="s">
        <v>2682</v>
      </c>
      <c r="J428" s="10" t="s">
        <v>2669</v>
      </c>
      <c r="K428" s="10" t="s">
        <v>1911</v>
      </c>
      <c r="L428" s="39" t="s">
        <v>2683</v>
      </c>
      <c r="M428" s="150" t="s">
        <v>2684</v>
      </c>
      <c r="N428" s="10"/>
      <c r="O428" s="10"/>
      <c r="P428" s="10"/>
      <c r="Q428" s="10"/>
      <c r="R428" s="10"/>
      <c r="S428" s="10"/>
      <c r="T428" s="10"/>
      <c r="U428" s="10"/>
      <c r="V428" s="10"/>
      <c r="W428" s="10"/>
      <c r="X428" s="10"/>
      <c r="Y428" s="10"/>
      <c r="Z428" s="10"/>
      <c r="AA428" s="10"/>
      <c r="AB428" s="40"/>
      <c r="AC428" s="40"/>
      <c r="AD428" s="40"/>
      <c r="AE428" s="40"/>
      <c r="AF428" s="40"/>
      <c r="AG428" s="40"/>
    </row>
    <row r="429" ht="50" spans="1:33">
      <c r="A429" s="48"/>
      <c r="B429" s="37" t="s">
        <v>1127</v>
      </c>
      <c r="C429" s="37" t="s">
        <v>2680</v>
      </c>
      <c r="D429" s="10">
        <v>22351215</v>
      </c>
      <c r="E429" s="37" t="s">
        <v>674</v>
      </c>
      <c r="F429" s="10"/>
      <c r="G429" s="10"/>
      <c r="H429" s="39" t="s">
        <v>2685</v>
      </c>
      <c r="I429" s="10" t="s">
        <v>2682</v>
      </c>
      <c r="J429" s="10" t="s">
        <v>2669</v>
      </c>
      <c r="K429" s="10" t="s">
        <v>1911</v>
      </c>
      <c r="L429" s="39" t="s">
        <v>2686</v>
      </c>
      <c r="M429" s="150" t="s">
        <v>1607</v>
      </c>
      <c r="N429" s="10"/>
      <c r="O429" s="10"/>
      <c r="P429" s="10"/>
      <c r="Q429" s="10"/>
      <c r="R429" s="10"/>
      <c r="S429" s="10"/>
      <c r="T429" s="10"/>
      <c r="U429" s="10"/>
      <c r="V429" s="10"/>
      <c r="W429" s="10"/>
      <c r="X429" s="10"/>
      <c r="Y429" s="10"/>
      <c r="Z429" s="10"/>
      <c r="AA429" s="10"/>
      <c r="AB429" s="40"/>
      <c r="AC429" s="40"/>
      <c r="AD429" s="40"/>
      <c r="AE429" s="40"/>
      <c r="AF429" s="40"/>
      <c r="AG429" s="40"/>
    </row>
    <row r="430" ht="50" spans="1:33">
      <c r="A430" s="48"/>
      <c r="B430" s="37" t="s">
        <v>1125</v>
      </c>
      <c r="C430" s="37" t="s">
        <v>2666</v>
      </c>
      <c r="D430" s="10">
        <v>22351239</v>
      </c>
      <c r="E430" s="37" t="s">
        <v>674</v>
      </c>
      <c r="F430" s="10"/>
      <c r="G430" s="10"/>
      <c r="H430" s="39" t="s">
        <v>2687</v>
      </c>
      <c r="I430" s="10" t="s">
        <v>2668</v>
      </c>
      <c r="J430" s="10" t="s">
        <v>2669</v>
      </c>
      <c r="K430" s="10" t="s">
        <v>1590</v>
      </c>
      <c r="L430" s="10" t="s">
        <v>2688</v>
      </c>
      <c r="M430" s="35" t="s">
        <v>1667</v>
      </c>
      <c r="N430" s="10"/>
      <c r="O430" s="10"/>
      <c r="P430" s="10"/>
      <c r="Q430" s="10"/>
      <c r="R430" s="10"/>
      <c r="S430" s="10"/>
      <c r="T430" s="10"/>
      <c r="U430" s="10"/>
      <c r="V430" s="10"/>
      <c r="W430" s="10"/>
      <c r="X430" s="10"/>
      <c r="Y430" s="10"/>
      <c r="Z430" s="10"/>
      <c r="AA430" s="10"/>
      <c r="AB430" s="40"/>
      <c r="AC430" s="40"/>
      <c r="AD430" s="40"/>
      <c r="AE430" s="40"/>
      <c r="AF430" s="40"/>
      <c r="AG430" s="40"/>
    </row>
    <row r="431" ht="14.5" spans="1:33">
      <c r="A431" s="48"/>
      <c r="B431" s="37" t="s">
        <v>1168</v>
      </c>
      <c r="C431" s="37" t="s">
        <v>2689</v>
      </c>
      <c r="D431" s="10">
        <v>22351335</v>
      </c>
      <c r="E431" s="37" t="s">
        <v>631</v>
      </c>
      <c r="F431" s="10"/>
      <c r="G431" s="10"/>
      <c r="H431" s="10" t="s">
        <v>2690</v>
      </c>
      <c r="I431" s="10" t="s">
        <v>2691</v>
      </c>
      <c r="J431" s="151">
        <v>45486</v>
      </c>
      <c r="K431" s="10" t="s">
        <v>1896</v>
      </c>
      <c r="L431" s="10" t="s">
        <v>2692</v>
      </c>
      <c r="M431" s="35" t="s">
        <v>2111</v>
      </c>
      <c r="N431" s="10"/>
      <c r="O431" s="10"/>
      <c r="P431" s="10"/>
      <c r="Q431" s="10"/>
      <c r="R431" s="10"/>
      <c r="S431" s="10"/>
      <c r="T431" s="10"/>
      <c r="U431" s="10"/>
      <c r="V431" s="10"/>
      <c r="W431" s="10"/>
      <c r="X431" s="10"/>
      <c r="Y431" s="10"/>
      <c r="Z431" s="10"/>
      <c r="AA431" s="10"/>
      <c r="AB431" s="40"/>
      <c r="AC431" s="40"/>
      <c r="AD431" s="40"/>
      <c r="AE431" s="40"/>
      <c r="AF431" s="40"/>
      <c r="AG431" s="40"/>
    </row>
    <row r="432" ht="62.5" spans="1:33">
      <c r="A432" s="48"/>
      <c r="B432" s="37" t="s">
        <v>1142</v>
      </c>
      <c r="C432" s="37" t="s">
        <v>2693</v>
      </c>
      <c r="D432" s="10">
        <v>22351293</v>
      </c>
      <c r="E432" s="37" t="s">
        <v>674</v>
      </c>
      <c r="F432" s="10"/>
      <c r="G432" s="10"/>
      <c r="H432" s="39" t="s">
        <v>2667</v>
      </c>
      <c r="I432" s="10" t="s">
        <v>2668</v>
      </c>
      <c r="J432" s="151" t="s">
        <v>2669</v>
      </c>
      <c r="K432" s="10" t="s">
        <v>1590</v>
      </c>
      <c r="L432" s="39" t="s">
        <v>2670</v>
      </c>
      <c r="M432" s="35" t="s">
        <v>1904</v>
      </c>
      <c r="N432" s="10"/>
      <c r="O432" s="10"/>
      <c r="P432" s="10"/>
      <c r="Q432" s="10"/>
      <c r="R432" s="10"/>
      <c r="S432" s="10"/>
      <c r="T432" s="10"/>
      <c r="U432" s="10"/>
      <c r="V432" s="10"/>
      <c r="W432" s="10"/>
      <c r="X432" s="10"/>
      <c r="Y432" s="10"/>
      <c r="Z432" s="10"/>
      <c r="AA432" s="10"/>
      <c r="AB432" s="40"/>
      <c r="AC432" s="40"/>
      <c r="AD432" s="40"/>
      <c r="AE432" s="40"/>
      <c r="AF432" s="40"/>
      <c r="AG432" s="40"/>
    </row>
    <row r="433" ht="50" spans="1:33">
      <c r="A433" s="48"/>
      <c r="B433" s="37" t="s">
        <v>1142</v>
      </c>
      <c r="C433" s="37" t="s">
        <v>2693</v>
      </c>
      <c r="D433" s="10">
        <v>22351293</v>
      </c>
      <c r="E433" s="37" t="s">
        <v>674</v>
      </c>
      <c r="F433" s="10"/>
      <c r="G433" s="10"/>
      <c r="H433" s="39" t="s">
        <v>2687</v>
      </c>
      <c r="I433" s="10" t="s">
        <v>2668</v>
      </c>
      <c r="J433" s="151" t="s">
        <v>2669</v>
      </c>
      <c r="K433" s="10" t="s">
        <v>1590</v>
      </c>
      <c r="L433" s="10" t="s">
        <v>2688</v>
      </c>
      <c r="M433" s="35" t="s">
        <v>1904</v>
      </c>
      <c r="N433" s="10"/>
      <c r="O433" s="10"/>
      <c r="P433" s="10"/>
      <c r="Q433" s="10"/>
      <c r="R433" s="10"/>
      <c r="S433" s="10"/>
      <c r="T433" s="10"/>
      <c r="U433" s="10"/>
      <c r="V433" s="10"/>
      <c r="W433" s="10"/>
      <c r="X433" s="10"/>
      <c r="Y433" s="10"/>
      <c r="Z433" s="10"/>
      <c r="AA433" s="10"/>
      <c r="AB433" s="40"/>
      <c r="AC433" s="40"/>
      <c r="AD433" s="40"/>
      <c r="AE433" s="40"/>
      <c r="AF433" s="40"/>
      <c r="AG433" s="40"/>
    </row>
    <row r="434" ht="24" spans="1:33">
      <c r="A434" s="48" t="s">
        <v>1171</v>
      </c>
      <c r="B434" s="20" t="s">
        <v>1179</v>
      </c>
      <c r="C434" s="20" t="s">
        <v>1171</v>
      </c>
      <c r="D434" s="20">
        <v>22351294</v>
      </c>
      <c r="E434" s="20" t="s">
        <v>629</v>
      </c>
      <c r="F434" s="142"/>
      <c r="G434" s="142"/>
      <c r="H434" s="142"/>
      <c r="I434" s="142"/>
      <c r="J434" s="142"/>
      <c r="K434" s="142"/>
      <c r="L434" s="142"/>
      <c r="M434" s="142"/>
      <c r="N434" s="142"/>
      <c r="O434" s="142"/>
      <c r="P434" s="142"/>
      <c r="Q434" s="142"/>
      <c r="R434" s="142"/>
      <c r="S434" s="142"/>
      <c r="T434" s="142"/>
      <c r="U434" s="142"/>
      <c r="V434" s="142"/>
      <c r="W434" s="142"/>
      <c r="X434" s="142"/>
      <c r="Y434" s="143"/>
      <c r="Z434" s="143"/>
      <c r="AA434" s="37"/>
      <c r="AB434" s="40"/>
      <c r="AC434" s="40"/>
      <c r="AD434" s="40"/>
      <c r="AE434" s="40"/>
      <c r="AF434" s="40"/>
      <c r="AG434" s="40"/>
    </row>
    <row r="435" ht="26" spans="1:33">
      <c r="A435" s="48"/>
      <c r="B435" s="25" t="s">
        <v>1273</v>
      </c>
      <c r="C435" s="25" t="s">
        <v>1171</v>
      </c>
      <c r="D435" s="25">
        <v>22351297</v>
      </c>
      <c r="E435" s="25" t="s">
        <v>674</v>
      </c>
      <c r="F435" s="143"/>
      <c r="G435" s="143"/>
      <c r="H435" s="143"/>
      <c r="I435" s="143"/>
      <c r="J435" s="143"/>
      <c r="K435" s="143"/>
      <c r="L435" s="143"/>
      <c r="M435" s="143"/>
      <c r="N435" s="143"/>
      <c r="O435" s="143"/>
      <c r="P435" s="143"/>
      <c r="Q435" s="143"/>
      <c r="R435" s="143"/>
      <c r="S435" s="143"/>
      <c r="T435" s="143"/>
      <c r="U435" s="143"/>
      <c r="V435" s="143"/>
      <c r="W435" s="143"/>
      <c r="X435" s="143"/>
      <c r="Y435" s="143"/>
      <c r="Z435" s="143"/>
      <c r="AA435" s="143"/>
      <c r="AB435" s="40"/>
      <c r="AC435" s="40"/>
      <c r="AD435" s="40"/>
      <c r="AE435" s="40"/>
      <c r="AF435" s="40"/>
      <c r="AG435" s="40"/>
    </row>
    <row r="436" ht="26" spans="1:33">
      <c r="A436" s="48"/>
      <c r="B436" s="25" t="s">
        <v>1214</v>
      </c>
      <c r="C436" s="25" t="s">
        <v>1171</v>
      </c>
      <c r="D436" s="25">
        <v>22351047</v>
      </c>
      <c r="E436" s="25" t="s">
        <v>629</v>
      </c>
      <c r="F436" s="143"/>
      <c r="G436" s="143"/>
      <c r="H436" s="143"/>
      <c r="I436" s="143"/>
      <c r="J436" s="143"/>
      <c r="K436" s="143"/>
      <c r="L436" s="143"/>
      <c r="M436" s="143"/>
      <c r="N436" s="143"/>
      <c r="O436" s="143"/>
      <c r="P436" s="143"/>
      <c r="Q436" s="143"/>
      <c r="R436" s="143"/>
      <c r="S436" s="143"/>
      <c r="T436" s="143"/>
      <c r="U436" s="143"/>
      <c r="V436" s="143"/>
      <c r="W436" s="143"/>
      <c r="X436" s="143"/>
      <c r="Y436" s="143"/>
      <c r="Z436" s="143"/>
      <c r="AA436" s="143"/>
      <c r="AB436" s="40"/>
      <c r="AC436" s="40"/>
      <c r="AD436" s="40"/>
      <c r="AE436" s="40"/>
      <c r="AF436" s="40"/>
      <c r="AG436" s="40"/>
    </row>
    <row r="437" ht="24" spans="1:33">
      <c r="A437" s="48"/>
      <c r="B437" s="20" t="s">
        <v>1277</v>
      </c>
      <c r="C437" s="20" t="s">
        <v>1171</v>
      </c>
      <c r="D437" s="20">
        <v>22351037</v>
      </c>
      <c r="E437" s="20" t="s">
        <v>631</v>
      </c>
      <c r="F437" s="143"/>
      <c r="G437" s="143"/>
      <c r="H437" s="143"/>
      <c r="I437" s="143"/>
      <c r="J437" s="143"/>
      <c r="K437" s="143"/>
      <c r="L437" s="143"/>
      <c r="M437" s="143"/>
      <c r="N437" s="143"/>
      <c r="O437" s="143"/>
      <c r="P437" s="143"/>
      <c r="Q437" s="143"/>
      <c r="R437" s="143"/>
      <c r="S437" s="143"/>
      <c r="T437" s="143"/>
      <c r="U437" s="143"/>
      <c r="V437" s="143"/>
      <c r="W437" s="143"/>
      <c r="X437" s="143"/>
      <c r="Y437" s="143"/>
      <c r="Z437" s="143"/>
      <c r="AA437" s="143"/>
      <c r="AB437" s="40"/>
      <c r="AC437" s="40"/>
      <c r="AD437" s="40"/>
      <c r="AE437" s="40"/>
      <c r="AF437" s="40"/>
      <c r="AG437" s="40"/>
    </row>
    <row r="438" ht="26" spans="1:33">
      <c r="A438" s="48"/>
      <c r="B438" s="25" t="s">
        <v>1281</v>
      </c>
      <c r="C438" s="25" t="s">
        <v>1171</v>
      </c>
      <c r="D438" s="25">
        <v>22351002</v>
      </c>
      <c r="E438" s="25" t="s">
        <v>674</v>
      </c>
      <c r="F438" s="143"/>
      <c r="G438" s="143"/>
      <c r="H438" s="143"/>
      <c r="I438" s="143"/>
      <c r="J438" s="143"/>
      <c r="K438" s="143"/>
      <c r="L438" s="143"/>
      <c r="M438" s="143"/>
      <c r="N438" s="143"/>
      <c r="O438" s="143"/>
      <c r="P438" s="143"/>
      <c r="Q438" s="143"/>
      <c r="R438" s="143"/>
      <c r="S438" s="143"/>
      <c r="T438" s="143"/>
      <c r="U438" s="143"/>
      <c r="V438" s="143"/>
      <c r="W438" s="143"/>
      <c r="X438" s="143"/>
      <c r="Y438" s="143"/>
      <c r="Z438" s="143"/>
      <c r="AA438" s="143"/>
      <c r="AB438" s="40"/>
      <c r="AC438" s="40"/>
      <c r="AD438" s="40"/>
      <c r="AE438" s="40"/>
      <c r="AF438" s="40"/>
      <c r="AG438" s="40"/>
    </row>
    <row r="439" ht="26" spans="1:33">
      <c r="A439" s="48"/>
      <c r="B439" s="25" t="s">
        <v>1267</v>
      </c>
      <c r="C439" s="25" t="s">
        <v>1171</v>
      </c>
      <c r="D439" s="25">
        <v>22351306</v>
      </c>
      <c r="E439" s="25" t="s">
        <v>629</v>
      </c>
      <c r="F439" s="143"/>
      <c r="G439" s="143"/>
      <c r="H439" s="143"/>
      <c r="I439" s="143"/>
      <c r="J439" s="143"/>
      <c r="K439" s="143"/>
      <c r="L439" s="143"/>
      <c r="M439" s="143"/>
      <c r="N439" s="143"/>
      <c r="O439" s="143"/>
      <c r="P439" s="143"/>
      <c r="Q439" s="143"/>
      <c r="R439" s="143"/>
      <c r="S439" s="143"/>
      <c r="T439" s="143"/>
      <c r="U439" s="143"/>
      <c r="V439" s="143"/>
      <c r="W439" s="143"/>
      <c r="X439" s="143"/>
      <c r="Y439" s="143"/>
      <c r="Z439" s="143"/>
      <c r="AA439" s="143"/>
      <c r="AB439" s="40"/>
      <c r="AC439" s="40"/>
      <c r="AD439" s="40"/>
      <c r="AE439" s="40"/>
      <c r="AF439" s="40"/>
      <c r="AG439" s="40"/>
    </row>
    <row r="440" ht="26" spans="1:33">
      <c r="A440" s="48"/>
      <c r="B440" s="25" t="s">
        <v>1259</v>
      </c>
      <c r="C440" s="25" t="s">
        <v>1171</v>
      </c>
      <c r="D440" s="25">
        <v>22351120</v>
      </c>
      <c r="E440" s="25" t="s">
        <v>674</v>
      </c>
      <c r="F440" s="143"/>
      <c r="G440" s="143"/>
      <c r="H440" s="143"/>
      <c r="I440" s="143"/>
      <c r="J440" s="143"/>
      <c r="K440" s="143"/>
      <c r="L440" s="143"/>
      <c r="M440" s="143"/>
      <c r="N440" s="143"/>
      <c r="O440" s="143"/>
      <c r="P440" s="143"/>
      <c r="Q440" s="143"/>
      <c r="R440" s="143"/>
      <c r="S440" s="143"/>
      <c r="T440" s="143"/>
      <c r="U440" s="143"/>
      <c r="V440" s="143"/>
      <c r="W440" s="143"/>
      <c r="X440" s="143"/>
      <c r="Y440" s="143"/>
      <c r="Z440" s="143"/>
      <c r="AA440" s="143"/>
      <c r="AB440" s="40"/>
      <c r="AC440" s="40"/>
      <c r="AD440" s="40"/>
      <c r="AE440" s="40"/>
      <c r="AF440" s="40"/>
      <c r="AG440" s="40"/>
    </row>
    <row r="441" ht="24" spans="1:33">
      <c r="A441" s="48"/>
      <c r="B441" s="20" t="s">
        <v>1219</v>
      </c>
      <c r="C441" s="20" t="s">
        <v>1171</v>
      </c>
      <c r="D441" s="20">
        <v>22351137</v>
      </c>
      <c r="E441" s="20" t="s">
        <v>674</v>
      </c>
      <c r="F441" s="143"/>
      <c r="G441" s="143"/>
      <c r="H441" s="143"/>
      <c r="I441" s="143"/>
      <c r="J441" s="143"/>
      <c r="K441" s="143"/>
      <c r="L441" s="143"/>
      <c r="M441" s="143"/>
      <c r="N441" s="143"/>
      <c r="O441" s="143"/>
      <c r="P441" s="143"/>
      <c r="Q441" s="143"/>
      <c r="R441" s="143"/>
      <c r="S441" s="143"/>
      <c r="T441" s="143"/>
      <c r="U441" s="143"/>
      <c r="V441" s="143"/>
      <c r="W441" s="143"/>
      <c r="X441" s="143"/>
      <c r="Y441" s="143"/>
      <c r="Z441" s="143"/>
      <c r="AA441" s="143"/>
      <c r="AB441" s="40"/>
      <c r="AC441" s="40"/>
      <c r="AD441" s="40"/>
      <c r="AE441" s="40"/>
      <c r="AF441" s="40"/>
      <c r="AG441" s="40"/>
    </row>
    <row r="442" ht="24" spans="1:33">
      <c r="A442" s="48"/>
      <c r="B442" s="20" t="s">
        <v>1190</v>
      </c>
      <c r="C442" s="20" t="s">
        <v>1171</v>
      </c>
      <c r="D442" s="20">
        <v>22351143</v>
      </c>
      <c r="E442" s="20" t="s">
        <v>770</v>
      </c>
      <c r="F442" s="144"/>
      <c r="G442" s="144"/>
      <c r="H442" s="144"/>
      <c r="I442" s="144"/>
      <c r="J442" s="144"/>
      <c r="K442" s="144"/>
      <c r="L442" s="144"/>
      <c r="M442" s="144"/>
      <c r="N442" s="144"/>
      <c r="O442" s="144"/>
      <c r="P442" s="144"/>
      <c r="Q442" s="144"/>
      <c r="R442" s="144"/>
      <c r="S442" s="144"/>
      <c r="T442" s="144"/>
      <c r="U442" s="144"/>
      <c r="V442" s="144"/>
      <c r="W442" s="144"/>
      <c r="X442" s="144"/>
      <c r="Y442" s="144"/>
      <c r="Z442" s="144"/>
      <c r="AA442" s="144"/>
      <c r="AB442" s="40"/>
      <c r="AC442" s="40"/>
      <c r="AD442" s="40"/>
      <c r="AE442" s="40"/>
      <c r="AF442" s="40"/>
      <c r="AG442" s="40"/>
    </row>
    <row r="443" ht="26" spans="1:33">
      <c r="A443" s="48"/>
      <c r="B443" s="25" t="s">
        <v>1270</v>
      </c>
      <c r="C443" s="25" t="s">
        <v>1171</v>
      </c>
      <c r="D443" s="25">
        <v>22351147</v>
      </c>
      <c r="E443" s="20" t="s">
        <v>629</v>
      </c>
      <c r="F443" s="144"/>
      <c r="G443" s="144"/>
      <c r="H443" s="144"/>
      <c r="I443" s="144"/>
      <c r="J443" s="144"/>
      <c r="K443" s="144"/>
      <c r="L443" s="144"/>
      <c r="M443" s="144"/>
      <c r="N443" s="144"/>
      <c r="O443" s="144"/>
      <c r="P443" s="144"/>
      <c r="Q443" s="144"/>
      <c r="R443" s="144"/>
      <c r="S443" s="144"/>
      <c r="T443" s="144"/>
      <c r="U443" s="144"/>
      <c r="V443" s="144"/>
      <c r="W443" s="144"/>
      <c r="X443" s="144"/>
      <c r="Y443" s="144"/>
      <c r="Z443" s="144"/>
      <c r="AA443" s="144"/>
      <c r="AB443" s="40"/>
      <c r="AC443" s="40"/>
      <c r="AD443" s="40"/>
      <c r="AE443" s="40"/>
      <c r="AF443" s="40"/>
      <c r="AG443" s="40"/>
    </row>
    <row r="444" ht="24" spans="1:33">
      <c r="A444" s="48"/>
      <c r="B444" s="20" t="s">
        <v>1227</v>
      </c>
      <c r="C444" s="20" t="s">
        <v>1171</v>
      </c>
      <c r="D444" s="20">
        <v>22351155</v>
      </c>
      <c r="E444" s="20" t="s">
        <v>674</v>
      </c>
      <c r="F444" s="144"/>
      <c r="G444" s="144"/>
      <c r="H444" s="144"/>
      <c r="I444" s="144"/>
      <c r="J444" s="144"/>
      <c r="K444" s="144"/>
      <c r="L444" s="144"/>
      <c r="M444" s="144"/>
      <c r="N444" s="144"/>
      <c r="O444" s="144"/>
      <c r="P444" s="144"/>
      <c r="Q444" s="144"/>
      <c r="R444" s="144"/>
      <c r="S444" s="144"/>
      <c r="T444" s="144"/>
      <c r="U444" s="144"/>
      <c r="V444" s="144"/>
      <c r="W444" s="144"/>
      <c r="X444" s="144"/>
      <c r="Y444" s="144"/>
      <c r="Z444" s="144"/>
      <c r="AA444" s="144"/>
      <c r="AB444" s="40"/>
      <c r="AC444" s="40"/>
      <c r="AD444" s="40"/>
      <c r="AE444" s="40"/>
      <c r="AF444" s="40"/>
      <c r="AG444" s="40"/>
    </row>
    <row r="445" ht="24" spans="1:33">
      <c r="A445" s="48"/>
      <c r="B445" s="20" t="s">
        <v>1242</v>
      </c>
      <c r="C445" s="20" t="s">
        <v>1171</v>
      </c>
      <c r="D445" s="20">
        <v>22351173</v>
      </c>
      <c r="E445" s="20" t="s">
        <v>770</v>
      </c>
      <c r="F445" s="144"/>
      <c r="G445" s="144"/>
      <c r="H445" s="144"/>
      <c r="I445" s="144"/>
      <c r="J445" s="144"/>
      <c r="K445" s="144"/>
      <c r="L445" s="144"/>
      <c r="M445" s="144"/>
      <c r="N445" s="144"/>
      <c r="O445" s="144"/>
      <c r="P445" s="144"/>
      <c r="Q445" s="144"/>
      <c r="R445" s="144"/>
      <c r="S445" s="144"/>
      <c r="T445" s="144"/>
      <c r="U445" s="144"/>
      <c r="V445" s="144"/>
      <c r="W445" s="144"/>
      <c r="X445" s="144"/>
      <c r="Y445" s="144"/>
      <c r="Z445" s="144"/>
      <c r="AA445" s="144"/>
      <c r="AB445" s="40"/>
      <c r="AC445" s="40"/>
      <c r="AD445" s="40"/>
      <c r="AE445" s="40"/>
      <c r="AF445" s="40"/>
      <c r="AG445" s="40"/>
    </row>
    <row r="446" ht="24" spans="1:33">
      <c r="A446" s="48"/>
      <c r="B446" s="20" t="s">
        <v>1278</v>
      </c>
      <c r="C446" s="20" t="s">
        <v>627</v>
      </c>
      <c r="D446" s="20">
        <v>22351204</v>
      </c>
      <c r="E446" s="20" t="s">
        <v>674</v>
      </c>
      <c r="F446" s="144"/>
      <c r="G446" s="144"/>
      <c r="H446" s="144"/>
      <c r="I446" s="144"/>
      <c r="J446" s="144"/>
      <c r="K446" s="144"/>
      <c r="L446" s="144"/>
      <c r="M446" s="144"/>
      <c r="N446" s="144"/>
      <c r="O446" s="144"/>
      <c r="P446" s="144"/>
      <c r="Q446" s="144"/>
      <c r="R446" s="144"/>
      <c r="S446" s="144"/>
      <c r="T446" s="144"/>
      <c r="U446" s="144"/>
      <c r="V446" s="144"/>
      <c r="W446" s="144"/>
      <c r="X446" s="144"/>
      <c r="Y446" s="144"/>
      <c r="Z446" s="144"/>
      <c r="AA446" s="144"/>
      <c r="AB446" s="40"/>
      <c r="AC446" s="40"/>
      <c r="AD446" s="40"/>
      <c r="AE446" s="40"/>
      <c r="AF446" s="40"/>
      <c r="AG446" s="40"/>
    </row>
    <row r="447" ht="24" spans="1:33">
      <c r="A447" s="48"/>
      <c r="B447" s="20" t="s">
        <v>1248</v>
      </c>
      <c r="C447" s="20" t="s">
        <v>1171</v>
      </c>
      <c r="D447" s="20">
        <v>22351232</v>
      </c>
      <c r="E447" s="20" t="s">
        <v>631</v>
      </c>
      <c r="F447" s="144"/>
      <c r="G447" s="144"/>
      <c r="H447" s="144"/>
      <c r="I447" s="144"/>
      <c r="J447" s="144"/>
      <c r="K447" s="144"/>
      <c r="L447" s="144"/>
      <c r="M447" s="144"/>
      <c r="N447" s="144"/>
      <c r="O447" s="144"/>
      <c r="P447" s="144"/>
      <c r="Q447" s="144"/>
      <c r="R447" s="144"/>
      <c r="S447" s="144"/>
      <c r="T447" s="144"/>
      <c r="U447" s="144"/>
      <c r="V447" s="144"/>
      <c r="W447" s="144"/>
      <c r="X447" s="144"/>
      <c r="Y447" s="144"/>
      <c r="Z447" s="144"/>
      <c r="AA447" s="144"/>
      <c r="AB447" s="40"/>
      <c r="AC447" s="40"/>
      <c r="AD447" s="40"/>
      <c r="AE447" s="40"/>
      <c r="AF447" s="40"/>
      <c r="AG447" s="40"/>
    </row>
    <row r="448" ht="26" spans="1:33">
      <c r="A448" s="48"/>
      <c r="B448" s="25" t="s">
        <v>1282</v>
      </c>
      <c r="C448" s="25" t="s">
        <v>1171</v>
      </c>
      <c r="D448" s="25">
        <v>22351246</v>
      </c>
      <c r="E448" s="25" t="s">
        <v>629</v>
      </c>
      <c r="F448" s="144"/>
      <c r="G448" s="144"/>
      <c r="H448" s="144"/>
      <c r="I448" s="144"/>
      <c r="J448" s="144"/>
      <c r="K448" s="144"/>
      <c r="L448" s="144"/>
      <c r="M448" s="144"/>
      <c r="N448" s="144"/>
      <c r="O448" s="144"/>
      <c r="P448" s="144"/>
      <c r="Q448" s="144"/>
      <c r="R448" s="144"/>
      <c r="S448" s="144"/>
      <c r="T448" s="144"/>
      <c r="U448" s="144"/>
      <c r="V448" s="144"/>
      <c r="W448" s="144"/>
      <c r="X448" s="144"/>
      <c r="Y448" s="144"/>
      <c r="Z448" s="144"/>
      <c r="AA448" s="144"/>
      <c r="AB448" s="40"/>
      <c r="AC448" s="40"/>
      <c r="AD448" s="40"/>
      <c r="AE448" s="40"/>
      <c r="AF448" s="40"/>
      <c r="AG448" s="40"/>
    </row>
    <row r="449" ht="24" spans="1:33">
      <c r="A449" s="48"/>
      <c r="B449" s="20" t="s">
        <v>1255</v>
      </c>
      <c r="C449" s="20" t="s">
        <v>1171</v>
      </c>
      <c r="D449" s="20">
        <v>22351273</v>
      </c>
      <c r="E449" s="20" t="s">
        <v>631</v>
      </c>
      <c r="F449" s="144"/>
      <c r="G449" s="144"/>
      <c r="H449" s="144"/>
      <c r="I449" s="144"/>
      <c r="J449" s="144"/>
      <c r="K449" s="144"/>
      <c r="L449" s="144"/>
      <c r="M449" s="144"/>
      <c r="N449" s="144"/>
      <c r="O449" s="144"/>
      <c r="P449" s="144"/>
      <c r="Q449" s="144"/>
      <c r="R449" s="144"/>
      <c r="S449" s="144"/>
      <c r="T449" s="144"/>
      <c r="U449" s="144"/>
      <c r="V449" s="144"/>
      <c r="W449" s="144"/>
      <c r="X449" s="144"/>
      <c r="Y449" s="144"/>
      <c r="Z449" s="144"/>
      <c r="AA449" s="144"/>
      <c r="AB449" s="40"/>
      <c r="AC449" s="40"/>
      <c r="AD449" s="40"/>
      <c r="AE449" s="40"/>
      <c r="AF449" s="40"/>
      <c r="AG449" s="40"/>
    </row>
    <row r="450" ht="26" spans="1:33">
      <c r="A450" s="48"/>
      <c r="B450" s="25" t="s">
        <v>1223</v>
      </c>
      <c r="C450" s="25" t="s">
        <v>1171</v>
      </c>
      <c r="D450" s="25">
        <v>22351281</v>
      </c>
      <c r="E450" s="25" t="s">
        <v>631</v>
      </c>
      <c r="F450" s="144"/>
      <c r="G450" s="144"/>
      <c r="H450" s="144"/>
      <c r="I450" s="144"/>
      <c r="J450" s="144"/>
      <c r="K450" s="144"/>
      <c r="L450" s="144"/>
      <c r="M450" s="144"/>
      <c r="N450" s="144"/>
      <c r="O450" s="144"/>
      <c r="P450" s="144"/>
      <c r="Q450" s="144"/>
      <c r="R450" s="144"/>
      <c r="S450" s="144"/>
      <c r="T450" s="144"/>
      <c r="U450" s="144"/>
      <c r="V450" s="144"/>
      <c r="W450" s="144"/>
      <c r="X450" s="144"/>
      <c r="Y450" s="144"/>
      <c r="Z450" s="144"/>
      <c r="AA450" s="144"/>
      <c r="AB450" s="40"/>
      <c r="AC450" s="40"/>
      <c r="AD450" s="40"/>
      <c r="AE450" s="40"/>
      <c r="AF450" s="40"/>
      <c r="AG450" s="40"/>
    </row>
    <row r="451" ht="24" spans="1:33">
      <c r="A451" s="48"/>
      <c r="B451" s="20" t="s">
        <v>1196</v>
      </c>
      <c r="C451" s="20" t="s">
        <v>1197</v>
      </c>
      <c r="D451" s="20">
        <v>22351282</v>
      </c>
      <c r="E451" s="20" t="s">
        <v>770</v>
      </c>
      <c r="F451" s="144"/>
      <c r="G451" s="144"/>
      <c r="H451" s="144"/>
      <c r="I451" s="144"/>
      <c r="J451" s="144"/>
      <c r="K451" s="144"/>
      <c r="L451" s="144"/>
      <c r="M451" s="144"/>
      <c r="N451" s="144"/>
      <c r="O451" s="144"/>
      <c r="P451" s="144"/>
      <c r="Q451" s="144"/>
      <c r="R451" s="144"/>
      <c r="S451" s="144"/>
      <c r="T451" s="144"/>
      <c r="U451" s="144"/>
      <c r="V451" s="144"/>
      <c r="W451" s="144"/>
      <c r="X451" s="144"/>
      <c r="Y451" s="144"/>
      <c r="Z451" s="144"/>
      <c r="AA451" s="144"/>
      <c r="AB451" s="40"/>
      <c r="AC451" s="40"/>
      <c r="AD451" s="40"/>
      <c r="AE451" s="40"/>
      <c r="AF451" s="40"/>
      <c r="AG451" s="40"/>
    </row>
    <row r="452" ht="26" spans="1:33">
      <c r="A452" s="48"/>
      <c r="B452" s="25" t="s">
        <v>1202</v>
      </c>
      <c r="C452" s="25" t="s">
        <v>1171</v>
      </c>
      <c r="D452" s="25">
        <v>22351287</v>
      </c>
      <c r="E452" s="25" t="s">
        <v>629</v>
      </c>
      <c r="F452" s="144"/>
      <c r="G452" s="144"/>
      <c r="H452" s="144"/>
      <c r="I452" s="144"/>
      <c r="J452" s="144"/>
      <c r="K452" s="144"/>
      <c r="L452" s="144"/>
      <c r="M452" s="144"/>
      <c r="N452" s="144"/>
      <c r="O452" s="144"/>
      <c r="P452" s="144"/>
      <c r="Q452" s="144"/>
      <c r="R452" s="144"/>
      <c r="S452" s="144"/>
      <c r="T452" s="144"/>
      <c r="U452" s="144"/>
      <c r="V452" s="144"/>
      <c r="W452" s="144"/>
      <c r="X452" s="144"/>
      <c r="Y452" s="144"/>
      <c r="Z452" s="144"/>
      <c r="AA452" s="144"/>
      <c r="AB452" s="40"/>
      <c r="AC452" s="40"/>
      <c r="AD452" s="40"/>
      <c r="AE452" s="40"/>
      <c r="AF452" s="40"/>
      <c r="AG452" s="40"/>
    </row>
    <row r="453" ht="36" spans="1:33">
      <c r="A453" s="48"/>
      <c r="B453" s="20" t="s">
        <v>1263</v>
      </c>
      <c r="C453" s="20" t="s">
        <v>1264</v>
      </c>
      <c r="D453" s="20">
        <v>22351050</v>
      </c>
      <c r="E453" s="20" t="s">
        <v>674</v>
      </c>
      <c r="F453" s="144"/>
      <c r="G453" s="144"/>
      <c r="H453" s="144"/>
      <c r="I453" s="144"/>
      <c r="J453" s="144"/>
      <c r="K453" s="144"/>
      <c r="L453" s="144"/>
      <c r="M453" s="144"/>
      <c r="N453" s="144"/>
      <c r="O453" s="144"/>
      <c r="P453" s="144"/>
      <c r="Q453" s="144"/>
      <c r="R453" s="144"/>
      <c r="S453" s="144"/>
      <c r="T453" s="144"/>
      <c r="U453" s="144"/>
      <c r="V453" s="144"/>
      <c r="W453" s="144"/>
      <c r="X453" s="144"/>
      <c r="Y453" s="144"/>
      <c r="Z453" s="144"/>
      <c r="AA453" s="144"/>
      <c r="AB453" s="40"/>
      <c r="AC453" s="40"/>
      <c r="AD453" s="40"/>
      <c r="AE453" s="40"/>
      <c r="AF453" s="40"/>
      <c r="AG453" s="40"/>
    </row>
    <row r="454" ht="26" spans="1:33">
      <c r="A454" s="48"/>
      <c r="B454" s="25" t="s">
        <v>1252</v>
      </c>
      <c r="C454" s="25" t="s">
        <v>1171</v>
      </c>
      <c r="D454" s="25">
        <v>22351321</v>
      </c>
      <c r="E454" s="25" t="s">
        <v>631</v>
      </c>
      <c r="F454" s="144"/>
      <c r="G454" s="144"/>
      <c r="H454" s="144"/>
      <c r="I454" s="144"/>
      <c r="J454" s="144"/>
      <c r="K454" s="144"/>
      <c r="L454" s="144"/>
      <c r="M454" s="144"/>
      <c r="N454" s="144"/>
      <c r="O454" s="144"/>
      <c r="P454" s="144"/>
      <c r="Q454" s="144"/>
      <c r="R454" s="144"/>
      <c r="S454" s="144"/>
      <c r="T454" s="144"/>
      <c r="U454" s="144"/>
      <c r="V454" s="144"/>
      <c r="W454" s="144"/>
      <c r="X454" s="144"/>
      <c r="Y454" s="144"/>
      <c r="Z454" s="144"/>
      <c r="AA454" s="144"/>
      <c r="AB454" s="40"/>
      <c r="AC454" s="40"/>
      <c r="AD454" s="40"/>
      <c r="AE454" s="40"/>
      <c r="AF454" s="40"/>
      <c r="AG454" s="40"/>
    </row>
    <row r="455" ht="26" spans="1:33">
      <c r="A455" s="48"/>
      <c r="B455" s="25" t="s">
        <v>1210</v>
      </c>
      <c r="C455" s="25" t="s">
        <v>1171</v>
      </c>
      <c r="D455" s="25">
        <v>22351071</v>
      </c>
      <c r="E455" s="25" t="s">
        <v>629</v>
      </c>
      <c r="F455" s="144"/>
      <c r="G455" s="144"/>
      <c r="H455" s="144"/>
      <c r="I455" s="144"/>
      <c r="J455" s="144"/>
      <c r="K455" s="144"/>
      <c r="L455" s="144"/>
      <c r="M455" s="144"/>
      <c r="N455" s="144"/>
      <c r="O455" s="144"/>
      <c r="P455" s="144"/>
      <c r="Q455" s="144"/>
      <c r="R455" s="144"/>
      <c r="S455" s="144"/>
      <c r="T455" s="144"/>
      <c r="U455" s="144"/>
      <c r="V455" s="144"/>
      <c r="W455" s="144"/>
      <c r="X455" s="144"/>
      <c r="Y455" s="144"/>
      <c r="Z455" s="144"/>
      <c r="AA455" s="144"/>
      <c r="AB455" s="40"/>
      <c r="AC455" s="40"/>
      <c r="AD455" s="40"/>
      <c r="AE455" s="40"/>
      <c r="AF455" s="40"/>
      <c r="AG455" s="40"/>
    </row>
    <row r="456" ht="26" spans="1:33">
      <c r="A456" s="48"/>
      <c r="B456" s="25" t="s">
        <v>1284</v>
      </c>
      <c r="C456" s="25" t="s">
        <v>1171</v>
      </c>
      <c r="D456" s="25">
        <v>22351334</v>
      </c>
      <c r="E456" s="25" t="s">
        <v>674</v>
      </c>
      <c r="F456" s="144"/>
      <c r="G456" s="144"/>
      <c r="H456" s="144"/>
      <c r="I456" s="144"/>
      <c r="J456" s="144"/>
      <c r="K456" s="144"/>
      <c r="L456" s="144"/>
      <c r="M456" s="144"/>
      <c r="N456" s="144"/>
      <c r="O456" s="144"/>
      <c r="P456" s="144"/>
      <c r="Q456" s="144"/>
      <c r="R456" s="144"/>
      <c r="S456" s="144"/>
      <c r="T456" s="144"/>
      <c r="U456" s="144"/>
      <c r="V456" s="144"/>
      <c r="W456" s="144"/>
      <c r="X456" s="144"/>
      <c r="Y456" s="144"/>
      <c r="Z456" s="144"/>
      <c r="AA456" s="144"/>
      <c r="AB456" s="40"/>
      <c r="AC456" s="40"/>
      <c r="AD456" s="40"/>
      <c r="AE456" s="40"/>
      <c r="AF456" s="40"/>
      <c r="AG456" s="40"/>
    </row>
    <row r="457" ht="24" spans="1:33">
      <c r="A457" s="48"/>
      <c r="B457" s="20" t="s">
        <v>1286</v>
      </c>
      <c r="C457" s="20" t="s">
        <v>1171</v>
      </c>
      <c r="D457" s="20">
        <v>22351259</v>
      </c>
      <c r="E457" s="20" t="s">
        <v>629</v>
      </c>
      <c r="F457" s="144"/>
      <c r="G457" s="144"/>
      <c r="H457" s="144"/>
      <c r="I457" s="144"/>
      <c r="J457" s="144"/>
      <c r="K457" s="144"/>
      <c r="L457" s="144"/>
      <c r="M457" s="144"/>
      <c r="N457" s="144"/>
      <c r="O457" s="144"/>
      <c r="P457" s="144"/>
      <c r="Q457" s="144"/>
      <c r="R457" s="144"/>
      <c r="S457" s="144"/>
      <c r="T457" s="144"/>
      <c r="U457" s="144"/>
      <c r="V457" s="144"/>
      <c r="W457" s="144"/>
      <c r="X457" s="144"/>
      <c r="Y457" s="144"/>
      <c r="Z457" s="144"/>
      <c r="AA457" s="144"/>
      <c r="AB457" s="40"/>
      <c r="AC457" s="40"/>
      <c r="AD457" s="40"/>
      <c r="AE457" s="40"/>
      <c r="AF457" s="40"/>
      <c r="AG457" s="40"/>
    </row>
    <row r="458" ht="24" spans="1:33">
      <c r="A458" s="48"/>
      <c r="B458" s="20" t="s">
        <v>1232</v>
      </c>
      <c r="C458" s="20" t="s">
        <v>1171</v>
      </c>
      <c r="D458" s="20">
        <v>22351250</v>
      </c>
      <c r="E458" s="20" t="s">
        <v>674</v>
      </c>
      <c r="F458" s="144"/>
      <c r="G458" s="144"/>
      <c r="H458" s="144"/>
      <c r="I458" s="144"/>
      <c r="J458" s="144"/>
      <c r="K458" s="144"/>
      <c r="L458" s="144"/>
      <c r="M458" s="144"/>
      <c r="N458" s="144"/>
      <c r="O458" s="144"/>
      <c r="P458" s="144"/>
      <c r="Q458" s="144"/>
      <c r="R458" s="144"/>
      <c r="S458" s="144"/>
      <c r="T458" s="144"/>
      <c r="U458" s="144"/>
      <c r="V458" s="144"/>
      <c r="W458" s="144"/>
      <c r="X458" s="144"/>
      <c r="Y458" s="144"/>
      <c r="Z458" s="144"/>
      <c r="AA458" s="144"/>
      <c r="AB458" s="40"/>
      <c r="AC458" s="40"/>
      <c r="AD458" s="40"/>
      <c r="AE458" s="40"/>
      <c r="AF458" s="40"/>
      <c r="AG458" s="40"/>
    </row>
    <row r="459" ht="26" spans="1:33">
      <c r="A459" s="48"/>
      <c r="B459" s="25" t="s">
        <v>1236</v>
      </c>
      <c r="C459" s="25" t="s">
        <v>1171</v>
      </c>
      <c r="D459" s="25">
        <v>22351108</v>
      </c>
      <c r="E459" s="25" t="s">
        <v>1237</v>
      </c>
      <c r="F459" s="144"/>
      <c r="G459" s="144"/>
      <c r="H459" s="144"/>
      <c r="I459" s="144"/>
      <c r="J459" s="144"/>
      <c r="K459" s="144"/>
      <c r="L459" s="144"/>
      <c r="M459" s="144"/>
      <c r="N459" s="144"/>
      <c r="O459" s="144"/>
      <c r="P459" s="144"/>
      <c r="Q459" s="144"/>
      <c r="R459" s="144"/>
      <c r="S459" s="144"/>
      <c r="T459" s="144"/>
      <c r="U459" s="144"/>
      <c r="V459" s="144"/>
      <c r="W459" s="144"/>
      <c r="X459" s="144"/>
      <c r="Y459" s="144"/>
      <c r="Z459" s="144"/>
      <c r="AA459" s="144"/>
      <c r="AB459" s="40"/>
      <c r="AC459" s="40"/>
      <c r="AD459" s="40"/>
      <c r="AE459" s="40"/>
      <c r="AF459" s="40"/>
      <c r="AG459" s="40"/>
    </row>
    <row r="460" ht="24" spans="1:33">
      <c r="A460" s="48"/>
      <c r="B460" s="20" t="s">
        <v>1185</v>
      </c>
      <c r="C460" s="20" t="s">
        <v>1171</v>
      </c>
      <c r="D460" s="20">
        <v>22351079</v>
      </c>
      <c r="E460" s="20" t="s">
        <v>770</v>
      </c>
      <c r="F460" s="144"/>
      <c r="G460" s="144"/>
      <c r="H460" s="144"/>
      <c r="I460" s="144"/>
      <c r="J460" s="144"/>
      <c r="K460" s="144"/>
      <c r="L460" s="144"/>
      <c r="M460" s="144"/>
      <c r="N460" s="144"/>
      <c r="O460" s="144"/>
      <c r="P460" s="144"/>
      <c r="Q460" s="144"/>
      <c r="R460" s="144"/>
      <c r="S460" s="144"/>
      <c r="T460" s="144"/>
      <c r="U460" s="144"/>
      <c r="V460" s="144"/>
      <c r="W460" s="144"/>
      <c r="X460" s="144"/>
      <c r="Y460" s="144"/>
      <c r="Z460" s="144"/>
      <c r="AA460" s="144"/>
      <c r="AB460" s="40"/>
      <c r="AC460" s="40"/>
      <c r="AD460" s="40"/>
      <c r="AE460" s="40"/>
      <c r="AF460" s="40"/>
      <c r="AG460" s="40"/>
    </row>
    <row r="461" ht="26" spans="1:33">
      <c r="A461" s="48"/>
      <c r="B461" s="25" t="s">
        <v>1283</v>
      </c>
      <c r="C461" s="25" t="s">
        <v>1171</v>
      </c>
      <c r="D461" s="25">
        <v>22351005</v>
      </c>
      <c r="E461" s="25" t="s">
        <v>629</v>
      </c>
      <c r="F461" s="144"/>
      <c r="G461" s="144"/>
      <c r="H461" s="144"/>
      <c r="I461" s="144"/>
      <c r="J461" s="144"/>
      <c r="K461" s="144"/>
      <c r="L461" s="144"/>
      <c r="M461" s="144"/>
      <c r="N461" s="144"/>
      <c r="O461" s="144"/>
      <c r="P461" s="144"/>
      <c r="Q461" s="144"/>
      <c r="R461" s="144"/>
      <c r="S461" s="144"/>
      <c r="T461" s="144"/>
      <c r="U461" s="144"/>
      <c r="V461" s="144"/>
      <c r="W461" s="144"/>
      <c r="X461" s="144"/>
      <c r="Y461" s="144"/>
      <c r="Z461" s="144"/>
      <c r="AA461" s="144"/>
      <c r="AB461" s="40"/>
      <c r="AC461" s="40"/>
      <c r="AD461" s="40"/>
      <c r="AE461" s="40"/>
      <c r="AF461" s="40"/>
      <c r="AG461" s="40"/>
    </row>
    <row r="462" ht="37.5" spans="1:33">
      <c r="A462" s="48"/>
      <c r="B462" s="20" t="s">
        <v>1172</v>
      </c>
      <c r="C462" s="20" t="s">
        <v>1171</v>
      </c>
      <c r="D462" s="20">
        <v>22351266</v>
      </c>
      <c r="E462" s="20" t="s">
        <v>674</v>
      </c>
      <c r="F462" s="144"/>
      <c r="G462" s="144"/>
      <c r="H462" s="153" t="s">
        <v>2694</v>
      </c>
      <c r="I462" s="144" t="s">
        <v>2695</v>
      </c>
      <c r="J462" s="144" t="s">
        <v>2696</v>
      </c>
      <c r="K462" s="144" t="s">
        <v>1570</v>
      </c>
      <c r="L462" s="144" t="s">
        <v>2697</v>
      </c>
      <c r="M462" s="144" t="s">
        <v>2698</v>
      </c>
      <c r="N462" s="144"/>
      <c r="O462" s="144"/>
      <c r="P462" s="144"/>
      <c r="Q462" s="144"/>
      <c r="R462" s="144"/>
      <c r="S462" s="144"/>
      <c r="T462" s="144"/>
      <c r="U462" s="144"/>
      <c r="V462" s="144"/>
      <c r="W462" s="144"/>
      <c r="X462" s="144"/>
      <c r="Y462" s="144"/>
      <c r="Z462" s="144"/>
      <c r="AA462" s="144"/>
      <c r="AB462" s="40"/>
      <c r="AC462" s="40"/>
      <c r="AD462" s="40"/>
      <c r="AE462" s="40"/>
      <c r="AF462" s="40"/>
      <c r="AG462" s="40"/>
    </row>
    <row r="463" ht="25" spans="1:33">
      <c r="A463" s="48"/>
      <c r="B463" s="20" t="s">
        <v>1172</v>
      </c>
      <c r="C463" s="20" t="s">
        <v>1171</v>
      </c>
      <c r="D463" s="20">
        <v>22351266</v>
      </c>
      <c r="E463" s="20" t="s">
        <v>674</v>
      </c>
      <c r="F463" s="144"/>
      <c r="G463" s="144"/>
      <c r="H463" s="153" t="s">
        <v>2699</v>
      </c>
      <c r="I463" s="144" t="s">
        <v>1599</v>
      </c>
      <c r="J463" s="144" t="s">
        <v>2700</v>
      </c>
      <c r="K463" s="144" t="s">
        <v>2229</v>
      </c>
      <c r="L463" s="144" t="s">
        <v>2701</v>
      </c>
      <c r="M463" s="144" t="s">
        <v>2702</v>
      </c>
      <c r="N463" s="144"/>
      <c r="O463" s="144"/>
      <c r="P463" s="144"/>
      <c r="Q463" s="144"/>
      <c r="R463" s="144"/>
      <c r="S463" s="144"/>
      <c r="T463" s="144"/>
      <c r="U463" s="144"/>
      <c r="V463" s="144"/>
      <c r="W463" s="144"/>
      <c r="X463" s="144"/>
      <c r="Y463" s="144"/>
      <c r="Z463" s="144"/>
      <c r="AA463" s="144"/>
      <c r="AB463" s="40"/>
      <c r="AC463" s="40"/>
      <c r="AD463" s="40"/>
      <c r="AE463" s="40"/>
      <c r="AF463" s="40"/>
      <c r="AG463" s="40"/>
    </row>
    <row r="464" ht="24" spans="1:33">
      <c r="A464" s="48"/>
      <c r="B464" s="20" t="s">
        <v>1206</v>
      </c>
      <c r="C464" s="20" t="s">
        <v>1171</v>
      </c>
      <c r="D464" s="20">
        <v>22351205</v>
      </c>
      <c r="E464" s="20" t="s">
        <v>631</v>
      </c>
      <c r="F464" s="144"/>
      <c r="G464" s="144"/>
      <c r="H464" s="144"/>
      <c r="I464" s="144"/>
      <c r="J464" s="144"/>
      <c r="K464" s="144"/>
      <c r="L464" s="144"/>
      <c r="M464" s="144"/>
      <c r="N464" s="144"/>
      <c r="O464" s="144"/>
      <c r="P464" s="144"/>
      <c r="Q464" s="144"/>
      <c r="R464" s="144"/>
      <c r="S464" s="144"/>
      <c r="T464" s="144"/>
      <c r="U464" s="144"/>
      <c r="V464" s="144"/>
      <c r="W464" s="144"/>
      <c r="X464" s="144"/>
      <c r="Y464" s="144"/>
      <c r="Z464" s="144"/>
      <c r="AA464" s="144"/>
      <c r="AB464" s="40"/>
      <c r="AC464" s="40"/>
      <c r="AD464" s="40"/>
      <c r="AE464" s="40"/>
      <c r="AF464" s="40"/>
      <c r="AG464" s="40"/>
    </row>
    <row r="465" ht="26" spans="1:33">
      <c r="A465" s="48"/>
      <c r="B465" s="25" t="s">
        <v>1285</v>
      </c>
      <c r="C465" s="25" t="s">
        <v>1171</v>
      </c>
      <c r="D465" s="25">
        <v>22351118</v>
      </c>
      <c r="E465" s="25" t="s">
        <v>674</v>
      </c>
      <c r="F465" s="144"/>
      <c r="G465" s="144"/>
      <c r="H465" s="144"/>
      <c r="I465" s="144"/>
      <c r="J465" s="144"/>
      <c r="K465" s="144"/>
      <c r="L465" s="144"/>
      <c r="M465" s="144"/>
      <c r="N465" s="144"/>
      <c r="O465" s="144"/>
      <c r="P465" s="144"/>
      <c r="Q465" s="144"/>
      <c r="R465" s="144"/>
      <c r="S465" s="144"/>
      <c r="T465" s="144"/>
      <c r="U465" s="144"/>
      <c r="V465" s="144"/>
      <c r="W465" s="144"/>
      <c r="X465" s="144"/>
      <c r="Y465" s="144"/>
      <c r="Z465" s="144"/>
      <c r="AA465" s="144"/>
      <c r="AB465" s="40"/>
      <c r="AC465" s="40"/>
      <c r="AD465" s="40"/>
      <c r="AE465" s="40"/>
      <c r="AF465" s="40"/>
      <c r="AG465" s="40"/>
    </row>
    <row r="466" ht="24" spans="1:33">
      <c r="A466" s="48"/>
      <c r="B466" s="20" t="s">
        <v>1275</v>
      </c>
      <c r="C466" s="20" t="s">
        <v>1197</v>
      </c>
      <c r="D466" s="20">
        <v>22351097</v>
      </c>
      <c r="E466" s="20" t="s">
        <v>674</v>
      </c>
      <c r="F466" s="144"/>
      <c r="G466" s="144"/>
      <c r="H466" s="144"/>
      <c r="I466" s="144"/>
      <c r="J466" s="144"/>
      <c r="K466" s="144"/>
      <c r="L466" s="144"/>
      <c r="M466" s="144"/>
      <c r="N466" s="144"/>
      <c r="O466" s="144"/>
      <c r="P466" s="144"/>
      <c r="Q466" s="144"/>
      <c r="R466" s="144"/>
      <c r="S466" s="144"/>
      <c r="T466" s="144"/>
      <c r="U466" s="144"/>
      <c r="V466" s="144"/>
      <c r="W466" s="144"/>
      <c r="X466" s="144"/>
      <c r="Y466" s="144"/>
      <c r="Z466" s="144"/>
      <c r="AA466" s="144"/>
      <c r="AB466" s="40"/>
      <c r="AC466" s="40"/>
      <c r="AD466" s="40"/>
      <c r="AE466" s="40"/>
      <c r="AF466" s="40"/>
      <c r="AG466" s="40"/>
    </row>
    <row r="467" ht="26" spans="1:33">
      <c r="A467" s="48"/>
      <c r="B467" s="25" t="s">
        <v>1279</v>
      </c>
      <c r="C467" s="25" t="s">
        <v>1280</v>
      </c>
      <c r="D467" s="25">
        <v>22351330</v>
      </c>
      <c r="E467" s="25" t="s">
        <v>819</v>
      </c>
      <c r="F467" s="144"/>
      <c r="G467" s="144"/>
      <c r="H467" s="144"/>
      <c r="I467" s="144"/>
      <c r="J467" s="144"/>
      <c r="K467" s="144"/>
      <c r="L467" s="144"/>
      <c r="M467" s="144"/>
      <c r="N467" s="144"/>
      <c r="O467" s="144"/>
      <c r="P467" s="144"/>
      <c r="Q467" s="144"/>
      <c r="R467" s="144"/>
      <c r="S467" s="144"/>
      <c r="T467" s="144"/>
      <c r="U467" s="144"/>
      <c r="V467" s="144"/>
      <c r="W467" s="144"/>
      <c r="X467" s="144"/>
      <c r="Y467" s="144"/>
      <c r="Z467" s="144"/>
      <c r="AA467" s="144"/>
      <c r="AB467" s="40"/>
      <c r="AC467" s="40"/>
      <c r="AD467" s="40"/>
      <c r="AE467" s="40"/>
      <c r="AF467" s="40"/>
      <c r="AG467" s="40"/>
    </row>
    <row r="468" ht="91" spans="1:33">
      <c r="A468" s="48" t="s">
        <v>1287</v>
      </c>
      <c r="B468" s="154" t="s">
        <v>1299</v>
      </c>
      <c r="C468" s="154" t="s">
        <v>1300</v>
      </c>
      <c r="D468" s="154">
        <v>22351338</v>
      </c>
      <c r="E468" s="154" t="s">
        <v>674</v>
      </c>
      <c r="F468" s="154"/>
      <c r="G468" s="154"/>
      <c r="H468" s="154" t="s">
        <v>2703</v>
      </c>
      <c r="I468" s="154" t="s">
        <v>2704</v>
      </c>
      <c r="J468" s="154" t="s">
        <v>2705</v>
      </c>
      <c r="K468" s="154" t="s">
        <v>2706</v>
      </c>
      <c r="L468" s="154" t="s">
        <v>2707</v>
      </c>
      <c r="M468" s="154" t="s">
        <v>1630</v>
      </c>
      <c r="N468" s="154" t="s">
        <v>2708</v>
      </c>
      <c r="O468" s="154" t="s">
        <v>1603</v>
      </c>
      <c r="P468" s="154" t="s">
        <v>99</v>
      </c>
      <c r="Q468" s="154" t="s">
        <v>99</v>
      </c>
      <c r="R468" s="154" t="s">
        <v>2709</v>
      </c>
      <c r="S468" s="154" t="s">
        <v>1719</v>
      </c>
      <c r="T468" s="154" t="s">
        <v>2710</v>
      </c>
      <c r="U468" s="154" t="s">
        <v>2711</v>
      </c>
      <c r="V468" s="154" t="s">
        <v>2250</v>
      </c>
      <c r="W468" s="154" t="s">
        <v>2679</v>
      </c>
      <c r="X468" s="154" t="s">
        <v>1693</v>
      </c>
      <c r="Y468" s="154"/>
      <c r="Z468" s="154"/>
      <c r="AA468" s="154"/>
      <c r="AB468" s="40"/>
      <c r="AC468" s="40"/>
      <c r="AD468" s="40"/>
      <c r="AE468" s="40"/>
      <c r="AF468" s="40"/>
      <c r="AG468" s="40"/>
    </row>
    <row r="469" ht="26" spans="1:33">
      <c r="A469" s="48"/>
      <c r="B469" s="154"/>
      <c r="C469" s="154"/>
      <c r="D469" s="154"/>
      <c r="E469" s="154"/>
      <c r="F469" s="154"/>
      <c r="G469" s="154"/>
      <c r="H469" s="154"/>
      <c r="I469" s="154"/>
      <c r="J469" s="154"/>
      <c r="K469" s="154"/>
      <c r="L469" s="154"/>
      <c r="M469" s="154"/>
      <c r="N469" s="154" t="s">
        <v>2712</v>
      </c>
      <c r="O469" s="154" t="s">
        <v>2713</v>
      </c>
      <c r="P469" s="154" t="s">
        <v>99</v>
      </c>
      <c r="Q469" s="154" t="s">
        <v>99</v>
      </c>
      <c r="R469" s="154" t="s">
        <v>2714</v>
      </c>
      <c r="S469" s="154" t="s">
        <v>1784</v>
      </c>
      <c r="T469" s="154"/>
      <c r="U469" s="154"/>
      <c r="V469" s="154"/>
      <c r="W469" s="154"/>
      <c r="X469" s="154"/>
      <c r="Y469" s="154"/>
      <c r="Z469" s="154"/>
      <c r="AA469" s="154"/>
      <c r="AB469" s="40"/>
      <c r="AC469" s="40"/>
      <c r="AD469" s="40"/>
      <c r="AE469" s="40"/>
      <c r="AF469" s="40"/>
      <c r="AG469" s="40"/>
    </row>
    <row r="470" ht="26" spans="1:33">
      <c r="A470" s="48"/>
      <c r="B470" s="154"/>
      <c r="C470" s="154"/>
      <c r="D470" s="154"/>
      <c r="E470" s="154"/>
      <c r="F470" s="154"/>
      <c r="G470" s="154"/>
      <c r="H470" s="154"/>
      <c r="I470" s="154"/>
      <c r="J470" s="154"/>
      <c r="K470" s="154"/>
      <c r="L470" s="154"/>
      <c r="M470" s="154"/>
      <c r="N470" s="154" t="s">
        <v>2715</v>
      </c>
      <c r="O470" s="154" t="s">
        <v>2713</v>
      </c>
      <c r="P470" s="154" t="s">
        <v>99</v>
      </c>
      <c r="Q470" s="154" t="s">
        <v>99</v>
      </c>
      <c r="R470" s="154" t="s">
        <v>2714</v>
      </c>
      <c r="S470" s="154" t="s">
        <v>1784</v>
      </c>
      <c r="T470" s="154"/>
      <c r="U470" s="154"/>
      <c r="V470" s="154"/>
      <c r="W470" s="154"/>
      <c r="X470" s="154"/>
      <c r="Y470" s="154"/>
      <c r="Z470" s="154"/>
      <c r="AA470" s="154"/>
      <c r="AB470" s="40"/>
      <c r="AC470" s="40"/>
      <c r="AD470" s="40"/>
      <c r="AE470" s="40"/>
      <c r="AF470" s="40"/>
      <c r="AG470" s="40"/>
    </row>
    <row r="471" ht="39" spans="1:33">
      <c r="A471" s="48"/>
      <c r="B471" s="154" t="s">
        <v>1417</v>
      </c>
      <c r="C471" s="154" t="s">
        <v>1300</v>
      </c>
      <c r="D471" s="154">
        <v>22351359</v>
      </c>
      <c r="E471" s="154" t="s">
        <v>631</v>
      </c>
      <c r="F471" s="154"/>
      <c r="G471" s="154"/>
      <c r="H471" s="154"/>
      <c r="I471" s="154"/>
      <c r="J471" s="154"/>
      <c r="K471" s="154"/>
      <c r="L471" s="154"/>
      <c r="M471" s="154"/>
      <c r="N471" s="154"/>
      <c r="O471" s="154"/>
      <c r="P471" s="154"/>
      <c r="Q471" s="154"/>
      <c r="R471" s="154"/>
      <c r="S471" s="154"/>
      <c r="T471" s="154"/>
      <c r="U471" s="154"/>
      <c r="V471" s="154"/>
      <c r="W471" s="154"/>
      <c r="X471" s="154"/>
      <c r="Y471" s="154"/>
      <c r="Z471" s="154"/>
      <c r="AA471" s="154"/>
      <c r="AB471" s="40"/>
      <c r="AC471" s="40"/>
      <c r="AD471" s="40"/>
      <c r="AE471" s="40"/>
      <c r="AF471" s="40"/>
      <c r="AG471" s="40"/>
    </row>
    <row r="472" ht="26" spans="1:33">
      <c r="A472" s="48"/>
      <c r="B472" s="154" t="s">
        <v>1378</v>
      </c>
      <c r="C472" s="154" t="s">
        <v>1300</v>
      </c>
      <c r="D472" s="154">
        <v>22351374</v>
      </c>
      <c r="E472" s="154" t="s">
        <v>629</v>
      </c>
      <c r="F472" s="154"/>
      <c r="G472" s="154"/>
      <c r="H472" s="154" t="s">
        <v>2716</v>
      </c>
      <c r="I472" s="154" t="s">
        <v>2717</v>
      </c>
      <c r="J472" s="154">
        <v>2024.8</v>
      </c>
      <c r="K472" s="154" t="s">
        <v>2134</v>
      </c>
      <c r="L472" s="154" t="s">
        <v>2718</v>
      </c>
      <c r="M472" s="154" t="s">
        <v>2719</v>
      </c>
      <c r="N472" s="154"/>
      <c r="O472" s="154"/>
      <c r="P472" s="154"/>
      <c r="Q472" s="154"/>
      <c r="R472" s="154"/>
      <c r="S472" s="154"/>
      <c r="T472" s="154"/>
      <c r="U472" s="154"/>
      <c r="V472" s="154"/>
      <c r="W472" s="154"/>
      <c r="X472" s="154"/>
      <c r="Y472" s="154"/>
      <c r="Z472" s="154"/>
      <c r="AA472" s="154"/>
      <c r="AB472" s="40"/>
      <c r="AC472" s="40"/>
      <c r="AD472" s="40"/>
      <c r="AE472" s="40"/>
      <c r="AF472" s="40"/>
      <c r="AG472" s="40"/>
    </row>
    <row r="473" ht="26" spans="1:33">
      <c r="A473" s="48"/>
      <c r="B473" s="154"/>
      <c r="C473" s="154"/>
      <c r="D473" s="154"/>
      <c r="E473" s="154"/>
      <c r="F473" s="154"/>
      <c r="G473" s="154"/>
      <c r="H473" s="154" t="s">
        <v>2720</v>
      </c>
      <c r="I473" s="154" t="s">
        <v>2721</v>
      </c>
      <c r="J473" s="154">
        <v>2024.2</v>
      </c>
      <c r="K473" s="154" t="s">
        <v>2134</v>
      </c>
      <c r="L473" s="154" t="s">
        <v>2722</v>
      </c>
      <c r="M473" s="154" t="s">
        <v>2723</v>
      </c>
      <c r="N473" s="154"/>
      <c r="O473" s="154"/>
      <c r="P473" s="154"/>
      <c r="Q473" s="154"/>
      <c r="R473" s="154"/>
      <c r="S473" s="154"/>
      <c r="T473" s="154"/>
      <c r="U473" s="154"/>
      <c r="V473" s="154"/>
      <c r="W473" s="154"/>
      <c r="X473" s="154"/>
      <c r="Y473" s="154"/>
      <c r="Z473" s="154"/>
      <c r="AA473" s="154"/>
      <c r="AB473" s="40"/>
      <c r="AC473" s="40"/>
      <c r="AD473" s="40"/>
      <c r="AE473" s="40"/>
      <c r="AF473" s="40"/>
      <c r="AG473" s="40"/>
    </row>
    <row r="474" ht="26" spans="1:33">
      <c r="A474" s="48"/>
      <c r="B474" s="154"/>
      <c r="C474" s="154"/>
      <c r="D474" s="154"/>
      <c r="E474" s="154"/>
      <c r="F474" s="154"/>
      <c r="G474" s="154"/>
      <c r="H474" s="154"/>
      <c r="I474" s="154"/>
      <c r="J474" s="154"/>
      <c r="K474" s="154"/>
      <c r="L474" s="154"/>
      <c r="M474" s="154"/>
      <c r="N474" s="154"/>
      <c r="O474" s="154"/>
      <c r="P474" s="154"/>
      <c r="Q474" s="154"/>
      <c r="R474" s="154"/>
      <c r="S474" s="154"/>
      <c r="T474" s="154" t="s">
        <v>2724</v>
      </c>
      <c r="U474" s="154" t="s">
        <v>2577</v>
      </c>
      <c r="V474" s="154" t="s">
        <v>1763</v>
      </c>
      <c r="W474" s="154" t="s">
        <v>2725</v>
      </c>
      <c r="X474" s="154" t="s">
        <v>2726</v>
      </c>
      <c r="Y474" s="154"/>
      <c r="Z474" s="154"/>
      <c r="AA474" s="154"/>
      <c r="AB474" s="40"/>
      <c r="AC474" s="40"/>
      <c r="AD474" s="40"/>
      <c r="AE474" s="40"/>
      <c r="AF474" s="40"/>
      <c r="AG474" s="40"/>
    </row>
    <row r="475" ht="26" spans="1:33">
      <c r="A475" s="48"/>
      <c r="B475" s="154"/>
      <c r="C475" s="154"/>
      <c r="D475" s="154"/>
      <c r="E475" s="154"/>
      <c r="F475" s="154"/>
      <c r="G475" s="154"/>
      <c r="H475" s="154"/>
      <c r="I475" s="154"/>
      <c r="J475" s="154"/>
      <c r="K475" s="154"/>
      <c r="L475" s="154"/>
      <c r="M475" s="154"/>
      <c r="N475" s="154"/>
      <c r="O475" s="154"/>
      <c r="P475" s="154"/>
      <c r="Q475" s="154"/>
      <c r="R475" s="154"/>
      <c r="S475" s="154"/>
      <c r="T475" s="154" t="s">
        <v>2490</v>
      </c>
      <c r="U475" s="154" t="s">
        <v>2490</v>
      </c>
      <c r="V475" s="154" t="s">
        <v>2250</v>
      </c>
      <c r="W475" s="154" t="s">
        <v>2727</v>
      </c>
      <c r="X475" s="52">
        <v>0.75</v>
      </c>
      <c r="Y475" s="154"/>
      <c r="Z475" s="154"/>
      <c r="AA475" s="154"/>
      <c r="AB475" s="40"/>
      <c r="AC475" s="40"/>
      <c r="AD475" s="40"/>
      <c r="AE475" s="40"/>
      <c r="AF475" s="40"/>
      <c r="AG475" s="40"/>
    </row>
    <row r="476" ht="39" spans="1:33">
      <c r="A476" s="48"/>
      <c r="B476" s="154" t="s">
        <v>1414</v>
      </c>
      <c r="C476" s="154" t="s">
        <v>1300</v>
      </c>
      <c r="D476" s="154">
        <v>22351364</v>
      </c>
      <c r="E476" s="154" t="s">
        <v>629</v>
      </c>
      <c r="F476" s="154"/>
      <c r="G476" s="154"/>
      <c r="H476" s="154"/>
      <c r="I476" s="154"/>
      <c r="J476" s="154"/>
      <c r="K476" s="154"/>
      <c r="L476" s="154"/>
      <c r="M476" s="154"/>
      <c r="N476" s="154"/>
      <c r="O476" s="154"/>
      <c r="P476" s="154"/>
      <c r="Q476" s="154"/>
      <c r="R476" s="154"/>
      <c r="S476" s="154"/>
      <c r="T476" s="154"/>
      <c r="U476" s="154"/>
      <c r="V476" s="154"/>
      <c r="W476" s="154"/>
      <c r="X476" s="154"/>
      <c r="Y476" s="154"/>
      <c r="Z476" s="154"/>
      <c r="AA476" s="154"/>
      <c r="AB476" s="40"/>
      <c r="AC476" s="40"/>
      <c r="AD476" s="40"/>
      <c r="AE476" s="40"/>
      <c r="AF476" s="40"/>
      <c r="AG476" s="40"/>
    </row>
    <row r="477" ht="39" spans="1:33">
      <c r="A477" s="48"/>
      <c r="B477" s="154" t="s">
        <v>1393</v>
      </c>
      <c r="C477" s="154" t="s">
        <v>1300</v>
      </c>
      <c r="D477" s="154">
        <v>22351347</v>
      </c>
      <c r="E477" s="154" t="s">
        <v>1070</v>
      </c>
      <c r="F477" s="154"/>
      <c r="G477" s="154"/>
      <c r="H477" s="154"/>
      <c r="I477" s="154"/>
      <c r="J477" s="154"/>
      <c r="K477" s="154"/>
      <c r="L477" s="154"/>
      <c r="M477" s="154"/>
      <c r="N477" s="154"/>
      <c r="O477" s="154"/>
      <c r="P477" s="154"/>
      <c r="Q477" s="154"/>
      <c r="R477" s="154"/>
      <c r="S477" s="154"/>
      <c r="T477" s="154"/>
      <c r="U477" s="154"/>
      <c r="V477" s="154"/>
      <c r="W477" s="154"/>
      <c r="X477" s="154"/>
      <c r="Y477" s="154"/>
      <c r="Z477" s="154"/>
      <c r="AA477" s="154"/>
      <c r="AB477" s="40"/>
      <c r="AC477" s="40"/>
      <c r="AD477" s="40"/>
      <c r="AE477" s="40"/>
      <c r="AF477" s="40"/>
      <c r="AG477" s="40"/>
    </row>
    <row r="478" ht="51.5" spans="1:33">
      <c r="A478" s="48"/>
      <c r="B478" s="154" t="s">
        <v>1410</v>
      </c>
      <c r="C478" s="154" t="s">
        <v>1300</v>
      </c>
      <c r="D478" s="154">
        <v>22351350</v>
      </c>
      <c r="E478" s="154" t="s">
        <v>674</v>
      </c>
      <c r="F478" s="154"/>
      <c r="G478" s="154"/>
      <c r="H478" s="154"/>
      <c r="I478" s="154"/>
      <c r="J478" s="154"/>
      <c r="K478" s="154"/>
      <c r="L478" s="154"/>
      <c r="M478" s="154"/>
      <c r="N478" s="154" t="s">
        <v>2728</v>
      </c>
      <c r="O478" s="154" t="s">
        <v>1603</v>
      </c>
      <c r="P478" s="154" t="s">
        <v>174</v>
      </c>
      <c r="Q478" s="154">
        <v>45454</v>
      </c>
      <c r="R478" s="154" t="s">
        <v>2729</v>
      </c>
      <c r="S478" s="154" t="s">
        <v>1601</v>
      </c>
      <c r="T478" s="154"/>
      <c r="U478" s="154"/>
      <c r="V478" s="154"/>
      <c r="W478" s="154"/>
      <c r="X478" s="154"/>
      <c r="Y478" s="154"/>
      <c r="Z478" s="154"/>
      <c r="AA478" s="154"/>
      <c r="AB478" s="40"/>
      <c r="AC478" s="40"/>
      <c r="AD478" s="40"/>
      <c r="AE478" s="40"/>
      <c r="AF478" s="40"/>
      <c r="AG478" s="40"/>
    </row>
    <row r="479" ht="51.5" spans="1:33">
      <c r="A479" s="48"/>
      <c r="B479" s="154"/>
      <c r="C479" s="154"/>
      <c r="D479" s="154"/>
      <c r="E479" s="154"/>
      <c r="F479" s="154"/>
      <c r="G479" s="154"/>
      <c r="H479" s="154"/>
      <c r="I479" s="154"/>
      <c r="J479" s="154"/>
      <c r="K479" s="154"/>
      <c r="L479" s="154"/>
      <c r="M479" s="154"/>
      <c r="N479" s="154" t="s">
        <v>2730</v>
      </c>
      <c r="O479" s="154" t="s">
        <v>1603</v>
      </c>
      <c r="P479" s="154" t="s">
        <v>174</v>
      </c>
      <c r="Q479" s="154" t="s">
        <v>174</v>
      </c>
      <c r="R479" s="154" t="s">
        <v>2729</v>
      </c>
      <c r="S479" s="154" t="s">
        <v>1601</v>
      </c>
      <c r="T479" s="154"/>
      <c r="U479" s="154"/>
      <c r="V479" s="154"/>
      <c r="W479" s="154"/>
      <c r="X479" s="154"/>
      <c r="Y479" s="154"/>
      <c r="Z479" s="154"/>
      <c r="AA479" s="154"/>
      <c r="AB479" s="40"/>
      <c r="AC479" s="40"/>
      <c r="AD479" s="40"/>
      <c r="AE479" s="40"/>
      <c r="AF479" s="40"/>
      <c r="AG479" s="40"/>
    </row>
    <row r="480" ht="39" spans="1:33">
      <c r="A480" s="48"/>
      <c r="B480" s="154" t="s">
        <v>1344</v>
      </c>
      <c r="C480" s="154" t="s">
        <v>1300</v>
      </c>
      <c r="D480" s="154">
        <v>22351341</v>
      </c>
      <c r="E480" s="154" t="s">
        <v>770</v>
      </c>
      <c r="F480" s="154"/>
      <c r="G480" s="154"/>
      <c r="H480" s="154"/>
      <c r="I480" s="154"/>
      <c r="J480" s="154"/>
      <c r="K480" s="154"/>
      <c r="L480" s="154"/>
      <c r="M480" s="154"/>
      <c r="N480" s="154"/>
      <c r="O480" s="154"/>
      <c r="P480" s="154"/>
      <c r="Q480" s="154"/>
      <c r="R480" s="154"/>
      <c r="S480" s="154"/>
      <c r="T480" s="154"/>
      <c r="U480" s="154"/>
      <c r="V480" s="154"/>
      <c r="W480" s="154"/>
      <c r="X480" s="154"/>
      <c r="Y480" s="154"/>
      <c r="Z480" s="154"/>
      <c r="AA480" s="154"/>
      <c r="AB480" s="40"/>
      <c r="AC480" s="40"/>
      <c r="AD480" s="40"/>
      <c r="AE480" s="40"/>
      <c r="AF480" s="40"/>
      <c r="AG480" s="40"/>
    </row>
    <row r="481" ht="39" spans="1:33">
      <c r="A481" s="48"/>
      <c r="B481" s="154" t="s">
        <v>1418</v>
      </c>
      <c r="C481" s="154" t="s">
        <v>1300</v>
      </c>
      <c r="D481" s="154">
        <v>22351360</v>
      </c>
      <c r="E481" s="154" t="s">
        <v>674</v>
      </c>
      <c r="F481" s="154"/>
      <c r="G481" s="154"/>
      <c r="H481" s="154"/>
      <c r="I481" s="154"/>
      <c r="J481" s="154"/>
      <c r="K481" s="154"/>
      <c r="L481" s="154"/>
      <c r="M481" s="154"/>
      <c r="N481" s="154"/>
      <c r="O481" s="154"/>
      <c r="P481" s="154"/>
      <c r="Q481" s="154"/>
      <c r="R481" s="154"/>
      <c r="S481" s="154"/>
      <c r="T481" s="154"/>
      <c r="U481" s="154"/>
      <c r="V481" s="154"/>
      <c r="W481" s="154"/>
      <c r="X481" s="154"/>
      <c r="Y481" s="154"/>
      <c r="Z481" s="154"/>
      <c r="AA481" s="154"/>
      <c r="AB481" s="40"/>
      <c r="AC481" s="40"/>
      <c r="AD481" s="40"/>
      <c r="AE481" s="40"/>
      <c r="AF481" s="40"/>
      <c r="AG481" s="40"/>
    </row>
    <row r="482" ht="51.5" spans="1:33">
      <c r="A482" s="48"/>
      <c r="B482" s="154" t="s">
        <v>637</v>
      </c>
      <c r="C482" s="154" t="s">
        <v>1300</v>
      </c>
      <c r="D482" s="154">
        <v>22351355</v>
      </c>
      <c r="E482" s="154" t="s">
        <v>674</v>
      </c>
      <c r="F482" s="154"/>
      <c r="G482" s="154"/>
      <c r="H482" s="154" t="s">
        <v>2731</v>
      </c>
      <c r="I482" s="154" t="s">
        <v>2732</v>
      </c>
      <c r="J482" s="154" t="s">
        <v>2733</v>
      </c>
      <c r="K482" s="154" t="s">
        <v>1570</v>
      </c>
      <c r="L482" s="154" t="s">
        <v>2734</v>
      </c>
      <c r="M482" s="154" t="s">
        <v>1757</v>
      </c>
      <c r="N482" s="154" t="s">
        <v>2735</v>
      </c>
      <c r="O482" s="154" t="s">
        <v>1603</v>
      </c>
      <c r="P482" s="154" t="s">
        <v>2736</v>
      </c>
      <c r="Q482" s="154" t="s">
        <v>2737</v>
      </c>
      <c r="R482" s="154" t="s">
        <v>2738</v>
      </c>
      <c r="S482" s="154" t="s">
        <v>1693</v>
      </c>
      <c r="T482" s="154" t="s">
        <v>2739</v>
      </c>
      <c r="U482" s="154" t="s">
        <v>2740</v>
      </c>
      <c r="V482" s="154" t="s">
        <v>2741</v>
      </c>
      <c r="W482" s="154" t="s">
        <v>2742</v>
      </c>
      <c r="X482" s="154" t="s">
        <v>1829</v>
      </c>
      <c r="Y482" s="154"/>
      <c r="Z482" s="154"/>
      <c r="AA482" s="154"/>
      <c r="AB482" s="40"/>
      <c r="AC482" s="40"/>
      <c r="AD482" s="40"/>
      <c r="AE482" s="40"/>
      <c r="AF482" s="40"/>
      <c r="AG482" s="40"/>
    </row>
    <row r="483" ht="78" spans="1:33">
      <c r="A483" s="48"/>
      <c r="B483" s="4" t="s">
        <v>1373</v>
      </c>
      <c r="C483" s="4" t="s">
        <v>1287</v>
      </c>
      <c r="D483" s="30">
        <v>22351340</v>
      </c>
      <c r="E483" s="51" t="s">
        <v>631</v>
      </c>
      <c r="F483" s="30"/>
      <c r="G483" s="51"/>
      <c r="H483" s="154" t="s">
        <v>2743</v>
      </c>
      <c r="I483" s="154" t="s">
        <v>2744</v>
      </c>
      <c r="J483" s="154" t="s">
        <v>2745</v>
      </c>
      <c r="K483" s="154" t="s">
        <v>1740</v>
      </c>
      <c r="L483" s="154" t="s">
        <v>2746</v>
      </c>
      <c r="M483" s="154">
        <v>3</v>
      </c>
      <c r="N483" s="154"/>
      <c r="O483" s="154"/>
      <c r="P483" s="154"/>
      <c r="Q483" s="154"/>
      <c r="R483" s="154"/>
      <c r="S483" s="154"/>
      <c r="T483" s="154" t="s">
        <v>2274</v>
      </c>
      <c r="U483" s="154" t="s">
        <v>2747</v>
      </c>
      <c r="V483" s="154" t="s">
        <v>2748</v>
      </c>
      <c r="W483" s="154" t="s">
        <v>2749</v>
      </c>
      <c r="X483" s="154">
        <v>5</v>
      </c>
      <c r="Y483" s="154"/>
      <c r="Z483" s="154"/>
      <c r="AA483" s="154"/>
      <c r="AB483" s="40"/>
      <c r="AC483" s="40"/>
      <c r="AD483" s="40"/>
      <c r="AE483" s="40"/>
      <c r="AF483" s="40"/>
      <c r="AG483" s="40"/>
    </row>
    <row r="484" ht="26" spans="1:33">
      <c r="A484" s="48"/>
      <c r="B484" s="4"/>
      <c r="C484" s="4"/>
      <c r="D484" s="30"/>
      <c r="E484" s="51"/>
      <c r="F484" s="10"/>
      <c r="G484" s="10"/>
      <c r="H484" s="154"/>
      <c r="I484" s="154"/>
      <c r="J484" s="154"/>
      <c r="K484" s="154"/>
      <c r="L484" s="154"/>
      <c r="M484" s="154"/>
      <c r="N484" s="154"/>
      <c r="O484" s="154"/>
      <c r="P484" s="154"/>
      <c r="Q484" s="154"/>
      <c r="R484" s="154"/>
      <c r="S484" s="154"/>
      <c r="T484" s="154" t="s">
        <v>2750</v>
      </c>
      <c r="U484" s="154" t="s">
        <v>2175</v>
      </c>
      <c r="V484" s="154" t="s">
        <v>2751</v>
      </c>
      <c r="W484" s="154" t="s">
        <v>2752</v>
      </c>
      <c r="X484" s="154" t="s">
        <v>2753</v>
      </c>
      <c r="Y484" s="154"/>
      <c r="Z484" s="154"/>
      <c r="AA484" s="154"/>
      <c r="AB484" s="40"/>
      <c r="AC484" s="40"/>
      <c r="AD484" s="40"/>
      <c r="AE484" s="40"/>
      <c r="AF484" s="40"/>
      <c r="AG484" s="40"/>
    </row>
    <row r="485" ht="26" spans="1:33">
      <c r="A485" s="48"/>
      <c r="B485" s="4"/>
      <c r="C485" s="4"/>
      <c r="D485" s="30"/>
      <c r="E485" s="51"/>
      <c r="F485" s="10"/>
      <c r="G485" s="10"/>
      <c r="H485" s="154"/>
      <c r="I485" s="154"/>
      <c r="J485" s="154"/>
      <c r="K485" s="154"/>
      <c r="L485" s="154"/>
      <c r="M485" s="154"/>
      <c r="N485" s="154"/>
      <c r="O485" s="154"/>
      <c r="P485" s="154"/>
      <c r="Q485" s="154"/>
      <c r="R485" s="154"/>
      <c r="S485" s="154"/>
      <c r="T485" s="154" t="s">
        <v>2754</v>
      </c>
      <c r="U485" s="154" t="s">
        <v>2577</v>
      </c>
      <c r="V485" s="154" t="s">
        <v>2755</v>
      </c>
      <c r="W485" s="154" t="s">
        <v>2756</v>
      </c>
      <c r="X485" s="154" t="s">
        <v>2753</v>
      </c>
      <c r="Y485" s="154"/>
      <c r="Z485" s="154"/>
      <c r="AA485" s="154"/>
      <c r="AB485" s="40"/>
      <c r="AC485" s="40"/>
      <c r="AD485" s="40"/>
      <c r="AE485" s="40"/>
      <c r="AF485" s="40"/>
      <c r="AG485" s="40"/>
    </row>
    <row r="486" ht="52" spans="1:33">
      <c r="A486" s="48"/>
      <c r="B486" s="25" t="s">
        <v>1368</v>
      </c>
      <c r="C486" s="154" t="s">
        <v>1300</v>
      </c>
      <c r="D486" s="25">
        <v>22351352</v>
      </c>
      <c r="E486" s="4" t="s">
        <v>629</v>
      </c>
      <c r="F486" s="30"/>
      <c r="G486" s="30"/>
      <c r="H486" s="154" t="s">
        <v>2757</v>
      </c>
      <c r="I486" s="154" t="s">
        <v>2141</v>
      </c>
      <c r="J486" s="154" t="s">
        <v>2733</v>
      </c>
      <c r="K486" s="154" t="s">
        <v>1586</v>
      </c>
      <c r="L486" s="154" t="s">
        <v>2758</v>
      </c>
      <c r="M486" s="154" t="s">
        <v>2759</v>
      </c>
      <c r="N486" s="154"/>
      <c r="O486" s="154"/>
      <c r="P486" s="154"/>
      <c r="Q486" s="154"/>
      <c r="R486" s="154"/>
      <c r="S486" s="154"/>
      <c r="T486" s="154"/>
      <c r="U486" s="154"/>
      <c r="V486" s="154"/>
      <c r="W486" s="154"/>
      <c r="X486" s="154"/>
      <c r="Y486" s="154"/>
      <c r="Z486" s="154"/>
      <c r="AA486" s="154"/>
      <c r="AB486" s="40"/>
      <c r="AC486" s="40"/>
      <c r="AD486" s="40"/>
      <c r="AE486" s="40"/>
      <c r="AF486" s="40"/>
      <c r="AG486" s="40"/>
    </row>
    <row r="487" ht="61" spans="1:33">
      <c r="A487" s="48"/>
      <c r="B487" s="4" t="s">
        <v>1314</v>
      </c>
      <c r="C487" s="4" t="s">
        <v>1300</v>
      </c>
      <c r="D487" s="30">
        <v>22351353</v>
      </c>
      <c r="E487" s="155" t="s">
        <v>819</v>
      </c>
      <c r="F487" s="30"/>
      <c r="G487" s="30"/>
      <c r="H487" s="154" t="s">
        <v>2760</v>
      </c>
      <c r="I487" s="154" t="s">
        <v>2761</v>
      </c>
      <c r="J487" s="154">
        <v>2024.1</v>
      </c>
      <c r="K487" s="154" t="s">
        <v>2762</v>
      </c>
      <c r="L487" s="154" t="s">
        <v>2763</v>
      </c>
      <c r="M487" s="154">
        <v>3</v>
      </c>
      <c r="N487" s="154"/>
      <c r="O487" s="154"/>
      <c r="P487" s="154"/>
      <c r="Q487" s="154"/>
      <c r="R487" s="154"/>
      <c r="S487" s="154"/>
      <c r="T487" s="154" t="s">
        <v>2764</v>
      </c>
      <c r="U487" s="154" t="s">
        <v>2302</v>
      </c>
      <c r="V487" s="154" t="s">
        <v>2250</v>
      </c>
      <c r="W487" s="154" t="s">
        <v>2677</v>
      </c>
      <c r="X487" s="154">
        <v>1</v>
      </c>
      <c r="Y487" s="154"/>
      <c r="Z487" s="154"/>
      <c r="AA487" s="154"/>
      <c r="AB487" s="40"/>
      <c r="AC487" s="40"/>
      <c r="AD487" s="40"/>
      <c r="AE487" s="40"/>
      <c r="AF487" s="40"/>
      <c r="AG487" s="40"/>
    </row>
    <row r="488" ht="39" spans="1:33">
      <c r="A488" s="48"/>
      <c r="B488" s="4"/>
      <c r="C488" s="4"/>
      <c r="D488" s="30"/>
      <c r="E488" s="155"/>
      <c r="F488" s="10"/>
      <c r="G488" s="10"/>
      <c r="H488" s="154"/>
      <c r="I488" s="154"/>
      <c r="J488" s="154"/>
      <c r="K488" s="154"/>
      <c r="L488" s="154"/>
      <c r="M488" s="154"/>
      <c r="N488" s="154"/>
      <c r="O488" s="154"/>
      <c r="P488" s="154"/>
      <c r="Q488" s="154"/>
      <c r="R488" s="154"/>
      <c r="S488" s="154"/>
      <c r="T488" s="154" t="s">
        <v>2765</v>
      </c>
      <c r="U488" s="154" t="s">
        <v>2302</v>
      </c>
      <c r="V488" s="154" t="s">
        <v>2250</v>
      </c>
      <c r="W488" s="154" t="s">
        <v>2679</v>
      </c>
      <c r="X488" s="154">
        <v>1</v>
      </c>
      <c r="Y488" s="154"/>
      <c r="Z488" s="154"/>
      <c r="AA488" s="154"/>
      <c r="AB488" s="40"/>
      <c r="AC488" s="40"/>
      <c r="AD488" s="40"/>
      <c r="AE488" s="40"/>
      <c r="AF488" s="40"/>
      <c r="AG488" s="40"/>
    </row>
    <row r="489" ht="65" spans="1:33">
      <c r="A489" s="48"/>
      <c r="B489" s="4" t="s">
        <v>1395</v>
      </c>
      <c r="C489" s="4" t="s">
        <v>1300</v>
      </c>
      <c r="D489" s="4" t="s">
        <v>1396</v>
      </c>
      <c r="E489" s="4" t="s">
        <v>631</v>
      </c>
      <c r="F489" s="30"/>
      <c r="G489" s="30"/>
      <c r="H489" s="154" t="s">
        <v>2766</v>
      </c>
      <c r="I489" s="154" t="s">
        <v>2767</v>
      </c>
      <c r="J489" s="154">
        <v>2023</v>
      </c>
      <c r="K489" s="154" t="s">
        <v>1642</v>
      </c>
      <c r="L489" s="154" t="s">
        <v>2768</v>
      </c>
      <c r="M489" s="154" t="s">
        <v>2769</v>
      </c>
      <c r="N489" s="154"/>
      <c r="O489" s="154"/>
      <c r="P489" s="154"/>
      <c r="Q489" s="154"/>
      <c r="R489" s="154"/>
      <c r="S489" s="154"/>
      <c r="T489" s="154" t="s">
        <v>2770</v>
      </c>
      <c r="U489" s="154" t="s">
        <v>2771</v>
      </c>
      <c r="V489" s="154" t="s">
        <v>2772</v>
      </c>
      <c r="W489" s="154" t="s">
        <v>2773</v>
      </c>
      <c r="X489" s="154" t="s">
        <v>2195</v>
      </c>
      <c r="Y489" s="154"/>
      <c r="Z489" s="154"/>
      <c r="AA489" s="154"/>
      <c r="AB489" s="40"/>
      <c r="AC489" s="40"/>
      <c r="AD489" s="40"/>
      <c r="AE489" s="40"/>
      <c r="AF489" s="40"/>
      <c r="AG489" s="40"/>
    </row>
    <row r="490" ht="14.5" spans="1:33">
      <c r="A490" s="48"/>
      <c r="B490" s="4" t="s">
        <v>1401</v>
      </c>
      <c r="C490" s="4" t="s">
        <v>1300</v>
      </c>
      <c r="D490" s="4">
        <v>22351363</v>
      </c>
      <c r="E490" s="4" t="s">
        <v>631</v>
      </c>
      <c r="F490" s="10"/>
      <c r="G490" s="10"/>
      <c r="H490" s="154"/>
      <c r="I490" s="154"/>
      <c r="J490" s="154"/>
      <c r="K490" s="154"/>
      <c r="L490" s="154"/>
      <c r="M490" s="154"/>
      <c r="N490" s="154"/>
      <c r="O490" s="154"/>
      <c r="P490" s="154"/>
      <c r="Q490" s="154"/>
      <c r="R490" s="154"/>
      <c r="S490" s="154"/>
      <c r="T490" s="154"/>
      <c r="U490" s="154"/>
      <c r="V490" s="154"/>
      <c r="W490" s="154"/>
      <c r="X490" s="154"/>
      <c r="Y490" s="154"/>
      <c r="Z490" s="154"/>
      <c r="AA490" s="154"/>
      <c r="AB490" s="40"/>
      <c r="AC490" s="40"/>
      <c r="AD490" s="40"/>
      <c r="AE490" s="40"/>
      <c r="AF490" s="40"/>
      <c r="AG490" s="40"/>
    </row>
    <row r="491" ht="52" spans="1:33">
      <c r="A491" s="48"/>
      <c r="B491" s="4" t="s">
        <v>1309</v>
      </c>
      <c r="C491" s="4" t="s">
        <v>1296</v>
      </c>
      <c r="D491" s="30">
        <v>22351342</v>
      </c>
      <c r="E491" s="4" t="s">
        <v>770</v>
      </c>
      <c r="F491" s="30"/>
      <c r="G491" s="30"/>
      <c r="H491" s="154" t="s">
        <v>2731</v>
      </c>
      <c r="I491" s="154" t="s">
        <v>2774</v>
      </c>
      <c r="J491" s="154">
        <v>2024.5</v>
      </c>
      <c r="K491" s="154" t="s">
        <v>2775</v>
      </c>
      <c r="L491" s="154" t="s">
        <v>2776</v>
      </c>
      <c r="M491" s="154" t="s">
        <v>1685</v>
      </c>
      <c r="N491" s="154"/>
      <c r="O491" s="154"/>
      <c r="P491" s="154"/>
      <c r="Q491" s="154"/>
      <c r="R491" s="154"/>
      <c r="S491" s="154"/>
      <c r="T491" s="154" t="s">
        <v>2770</v>
      </c>
      <c r="U491" s="154" t="s">
        <v>2777</v>
      </c>
      <c r="V491" s="154" t="s">
        <v>1991</v>
      </c>
      <c r="W491" s="154" t="s">
        <v>2778</v>
      </c>
      <c r="X491" s="154" t="s">
        <v>2779</v>
      </c>
      <c r="Y491" s="154"/>
      <c r="Z491" s="154"/>
      <c r="AA491" s="154"/>
      <c r="AB491" s="40"/>
      <c r="AC491" s="40"/>
      <c r="AD491" s="40"/>
      <c r="AE491" s="40"/>
      <c r="AF491" s="40"/>
      <c r="AG491" s="40"/>
    </row>
    <row r="492" ht="14.5" spans="1:33">
      <c r="A492" s="48"/>
      <c r="B492" s="4" t="s">
        <v>1407</v>
      </c>
      <c r="C492" s="4" t="s">
        <v>1300</v>
      </c>
      <c r="D492" s="4">
        <v>22351367</v>
      </c>
      <c r="E492" s="4" t="s">
        <v>631</v>
      </c>
      <c r="F492" s="10"/>
      <c r="G492" s="10"/>
      <c r="H492" s="154"/>
      <c r="I492" s="154"/>
      <c r="J492" s="154"/>
      <c r="K492" s="154"/>
      <c r="L492" s="154"/>
      <c r="M492" s="154"/>
      <c r="N492" s="154"/>
      <c r="O492" s="154"/>
      <c r="P492" s="154"/>
      <c r="Q492" s="154"/>
      <c r="R492" s="154"/>
      <c r="S492" s="154"/>
      <c r="T492" s="154"/>
      <c r="U492" s="154"/>
      <c r="V492" s="154"/>
      <c r="W492" s="154"/>
      <c r="X492" s="154"/>
      <c r="Y492" s="154"/>
      <c r="Z492" s="154"/>
      <c r="AA492" s="154"/>
      <c r="AB492" s="40"/>
      <c r="AC492" s="40"/>
      <c r="AD492" s="40"/>
      <c r="AE492" s="40"/>
      <c r="AF492" s="40"/>
      <c r="AG492" s="40"/>
    </row>
    <row r="493" ht="14.5" spans="1:33">
      <c r="A493" s="48"/>
      <c r="B493" s="4" t="s">
        <v>1387</v>
      </c>
      <c r="C493" s="4" t="s">
        <v>1300</v>
      </c>
      <c r="D493" s="4">
        <v>22351371</v>
      </c>
      <c r="E493" s="4" t="s">
        <v>631</v>
      </c>
      <c r="F493" s="4"/>
      <c r="G493" s="4"/>
      <c r="H493" s="154"/>
      <c r="I493" s="154"/>
      <c r="J493" s="154"/>
      <c r="K493" s="154"/>
      <c r="L493" s="154"/>
      <c r="M493" s="154"/>
      <c r="N493" s="154"/>
      <c r="O493" s="154"/>
      <c r="P493" s="154"/>
      <c r="Q493" s="154"/>
      <c r="R493" s="154"/>
      <c r="S493" s="154"/>
      <c r="T493" s="154"/>
      <c r="U493" s="154"/>
      <c r="V493" s="154"/>
      <c r="W493" s="154"/>
      <c r="X493" s="154"/>
      <c r="Y493" s="154"/>
      <c r="Z493" s="154"/>
      <c r="AA493" s="154"/>
      <c r="AB493" s="40"/>
      <c r="AC493" s="40"/>
      <c r="AD493" s="40"/>
      <c r="AE493" s="40"/>
      <c r="AF493" s="40"/>
      <c r="AG493" s="40"/>
    </row>
    <row r="494" ht="78" spans="1:33">
      <c r="A494" s="48"/>
      <c r="B494" s="4" t="s">
        <v>1335</v>
      </c>
      <c r="C494" s="4" t="s">
        <v>1300</v>
      </c>
      <c r="D494" s="30">
        <v>22351378</v>
      </c>
      <c r="E494" s="4" t="s">
        <v>674</v>
      </c>
      <c r="F494" s="30"/>
      <c r="G494" s="30"/>
      <c r="H494" s="154" t="s">
        <v>2268</v>
      </c>
      <c r="I494" s="154" t="s">
        <v>2269</v>
      </c>
      <c r="J494" s="154" t="s">
        <v>2780</v>
      </c>
      <c r="K494" s="154" t="s">
        <v>2781</v>
      </c>
      <c r="L494" s="154" t="s">
        <v>2782</v>
      </c>
      <c r="M494" s="154" t="s">
        <v>2783</v>
      </c>
      <c r="N494" s="154"/>
      <c r="O494" s="154"/>
      <c r="P494" s="154"/>
      <c r="Q494" s="154"/>
      <c r="R494" s="154"/>
      <c r="S494" s="154"/>
      <c r="T494" s="154" t="s">
        <v>2784</v>
      </c>
      <c r="U494" s="154" t="s">
        <v>2785</v>
      </c>
      <c r="V494" s="154" t="s">
        <v>2786</v>
      </c>
      <c r="W494" s="154" t="s">
        <v>2787</v>
      </c>
      <c r="X494" s="154">
        <v>2</v>
      </c>
      <c r="Y494" s="154"/>
      <c r="Z494" s="154"/>
      <c r="AA494" s="154"/>
      <c r="AB494" s="40"/>
      <c r="AC494" s="40"/>
      <c r="AD494" s="40"/>
      <c r="AE494" s="40"/>
      <c r="AF494" s="40"/>
      <c r="AG494" s="40"/>
    </row>
    <row r="495" ht="77.5" spans="1:33">
      <c r="A495" s="48"/>
      <c r="B495" s="4"/>
      <c r="C495" s="4"/>
      <c r="D495" s="30"/>
      <c r="E495" s="4"/>
      <c r="F495" s="10"/>
      <c r="G495" s="10"/>
      <c r="H495" s="154" t="s">
        <v>2264</v>
      </c>
      <c r="I495" s="154" t="s">
        <v>2141</v>
      </c>
      <c r="J495" s="154" t="s">
        <v>2788</v>
      </c>
      <c r="K495" s="154" t="s">
        <v>2789</v>
      </c>
      <c r="L495" s="154" t="s">
        <v>2790</v>
      </c>
      <c r="M495" s="154" t="s">
        <v>2791</v>
      </c>
      <c r="N495" s="154"/>
      <c r="O495" s="154"/>
      <c r="P495" s="154"/>
      <c r="Q495" s="154"/>
      <c r="R495" s="154"/>
      <c r="S495" s="154"/>
      <c r="T495" s="154" t="s">
        <v>2792</v>
      </c>
      <c r="U495" s="154" t="s">
        <v>2793</v>
      </c>
      <c r="V495" s="154" t="s">
        <v>2786</v>
      </c>
      <c r="W495" s="154" t="s">
        <v>2794</v>
      </c>
      <c r="X495" s="154">
        <v>1</v>
      </c>
      <c r="Y495" s="154"/>
      <c r="Z495" s="154"/>
      <c r="AA495" s="154"/>
      <c r="AB495" s="40"/>
      <c r="AC495" s="40"/>
      <c r="AD495" s="40"/>
      <c r="AE495" s="40"/>
      <c r="AF495" s="40"/>
      <c r="AG495" s="40"/>
    </row>
    <row r="496" ht="52" spans="1:33">
      <c r="A496" s="48"/>
      <c r="B496" s="4"/>
      <c r="C496" s="4"/>
      <c r="D496" s="30"/>
      <c r="E496" s="4"/>
      <c r="F496" s="10"/>
      <c r="G496" s="10"/>
      <c r="H496" s="154" t="s">
        <v>2795</v>
      </c>
      <c r="I496" s="154" t="s">
        <v>2796</v>
      </c>
      <c r="J496" s="154" t="s">
        <v>2797</v>
      </c>
      <c r="K496" s="154" t="s">
        <v>2798</v>
      </c>
      <c r="L496" s="154" t="s">
        <v>2799</v>
      </c>
      <c r="M496" s="154" t="s">
        <v>2375</v>
      </c>
      <c r="N496" s="154"/>
      <c r="O496" s="154"/>
      <c r="P496" s="154"/>
      <c r="Q496" s="154"/>
      <c r="R496" s="154"/>
      <c r="S496" s="154"/>
      <c r="T496" s="154" t="s">
        <v>2271</v>
      </c>
      <c r="U496" s="154" t="s">
        <v>2800</v>
      </c>
      <c r="V496" s="154" t="s">
        <v>2801</v>
      </c>
      <c r="W496" s="154" t="s">
        <v>2802</v>
      </c>
      <c r="X496" s="154">
        <v>1</v>
      </c>
      <c r="Y496" s="154"/>
      <c r="Z496" s="154"/>
      <c r="AA496" s="154"/>
      <c r="AB496" s="40"/>
      <c r="AC496" s="40"/>
      <c r="AD496" s="40"/>
      <c r="AE496" s="40"/>
      <c r="AF496" s="40"/>
      <c r="AG496" s="40"/>
    </row>
    <row r="497" ht="65" spans="1:33">
      <c r="A497" s="48"/>
      <c r="B497" s="4"/>
      <c r="C497" s="4"/>
      <c r="D497" s="30"/>
      <c r="E497" s="4"/>
      <c r="F497" s="10"/>
      <c r="G497" s="10"/>
      <c r="H497" s="154" t="s">
        <v>2766</v>
      </c>
      <c r="I497" s="154" t="s">
        <v>2803</v>
      </c>
      <c r="J497" s="154" t="s">
        <v>2804</v>
      </c>
      <c r="K497" s="154" t="s">
        <v>2798</v>
      </c>
      <c r="L497" s="154" t="s">
        <v>2768</v>
      </c>
      <c r="M497" s="154" t="s">
        <v>2805</v>
      </c>
      <c r="N497" s="154"/>
      <c r="O497" s="154"/>
      <c r="P497" s="154"/>
      <c r="Q497" s="154"/>
      <c r="R497" s="154"/>
      <c r="S497" s="154"/>
      <c r="T497" s="154"/>
      <c r="U497" s="154"/>
      <c r="V497" s="154"/>
      <c r="W497" s="154"/>
      <c r="X497" s="154"/>
      <c r="Y497" s="154"/>
      <c r="Z497" s="154"/>
      <c r="AA497" s="154"/>
      <c r="AB497" s="40"/>
      <c r="AC497" s="40"/>
      <c r="AD497" s="40"/>
      <c r="AE497" s="40"/>
      <c r="AF497" s="40"/>
      <c r="AG497" s="40"/>
    </row>
    <row r="498" ht="52" spans="1:33">
      <c r="A498" s="48"/>
      <c r="B498" s="4"/>
      <c r="C498" s="4"/>
      <c r="D498" s="30"/>
      <c r="E498" s="4"/>
      <c r="F498" s="10"/>
      <c r="G498" s="10"/>
      <c r="H498" s="154" t="s">
        <v>2806</v>
      </c>
      <c r="I498" s="154" t="s">
        <v>2803</v>
      </c>
      <c r="J498" s="154" t="s">
        <v>2804</v>
      </c>
      <c r="K498" s="154" t="s">
        <v>2798</v>
      </c>
      <c r="L498" s="154" t="s">
        <v>2807</v>
      </c>
      <c r="M498" s="154" t="s">
        <v>2808</v>
      </c>
      <c r="N498" s="154"/>
      <c r="O498" s="154"/>
      <c r="P498" s="154"/>
      <c r="Q498" s="154"/>
      <c r="R498" s="154"/>
      <c r="S498" s="154"/>
      <c r="T498" s="154"/>
      <c r="U498" s="154"/>
      <c r="V498" s="154"/>
      <c r="W498" s="154"/>
      <c r="X498" s="154"/>
      <c r="Y498" s="154"/>
      <c r="Z498" s="154"/>
      <c r="AA498" s="154"/>
      <c r="AB498" s="40"/>
      <c r="AC498" s="40"/>
      <c r="AD498" s="40"/>
      <c r="AE498" s="40"/>
      <c r="AF498" s="40"/>
      <c r="AG498" s="40"/>
    </row>
    <row r="499" ht="26" spans="1:33">
      <c r="A499" s="48"/>
      <c r="B499" s="4" t="s">
        <v>1383</v>
      </c>
      <c r="C499" s="4" t="s">
        <v>1300</v>
      </c>
      <c r="D499" s="30">
        <v>22351361</v>
      </c>
      <c r="E499" s="51" t="s">
        <v>819</v>
      </c>
      <c r="F499" s="30"/>
      <c r="G499" s="30"/>
      <c r="H499" s="154"/>
      <c r="I499" s="154"/>
      <c r="J499" s="154"/>
      <c r="K499" s="154"/>
      <c r="L499" s="154"/>
      <c r="M499" s="154"/>
      <c r="N499" s="154"/>
      <c r="O499" s="154"/>
      <c r="P499" s="154"/>
      <c r="Q499" s="154"/>
      <c r="R499" s="154"/>
      <c r="S499" s="154"/>
      <c r="T499" s="154" t="s">
        <v>2809</v>
      </c>
      <c r="U499" s="154" t="s">
        <v>2784</v>
      </c>
      <c r="V499" s="154" t="s">
        <v>1991</v>
      </c>
      <c r="W499" s="154" t="s">
        <v>2810</v>
      </c>
      <c r="X499" s="554" t="s">
        <v>1829</v>
      </c>
      <c r="Y499" s="154"/>
      <c r="Z499" s="154"/>
      <c r="AA499" s="154"/>
      <c r="AB499" s="40"/>
      <c r="AC499" s="40"/>
      <c r="AD499" s="40"/>
      <c r="AE499" s="40"/>
      <c r="AF499" s="40"/>
      <c r="AG499" s="40"/>
    </row>
    <row r="500" ht="26" spans="1:33">
      <c r="A500" s="48"/>
      <c r="B500" s="4"/>
      <c r="C500" s="4"/>
      <c r="D500" s="30"/>
      <c r="E500" s="51"/>
      <c r="F500" s="10"/>
      <c r="G500" s="10"/>
      <c r="H500" s="154"/>
      <c r="I500" s="154"/>
      <c r="J500" s="154"/>
      <c r="K500" s="154"/>
      <c r="L500" s="154"/>
      <c r="M500" s="154"/>
      <c r="N500" s="154"/>
      <c r="O500" s="154"/>
      <c r="P500" s="154"/>
      <c r="Q500" s="154"/>
      <c r="R500" s="154"/>
      <c r="S500" s="154"/>
      <c r="T500" s="154" t="s">
        <v>2809</v>
      </c>
      <c r="U500" s="154" t="s">
        <v>2784</v>
      </c>
      <c r="V500" s="154" t="s">
        <v>1991</v>
      </c>
      <c r="W500" s="154" t="s">
        <v>2811</v>
      </c>
      <c r="X500" s="554" t="s">
        <v>1829</v>
      </c>
      <c r="Y500" s="154"/>
      <c r="Z500" s="154"/>
      <c r="AA500" s="154"/>
      <c r="AB500" s="40"/>
      <c r="AC500" s="40"/>
      <c r="AD500" s="40"/>
      <c r="AE500" s="40"/>
      <c r="AF500" s="40"/>
      <c r="AG500" s="40"/>
    </row>
    <row r="501" ht="39" spans="1:33">
      <c r="A501" s="48"/>
      <c r="B501" s="4" t="s">
        <v>1324</v>
      </c>
      <c r="C501" s="4" t="s">
        <v>1300</v>
      </c>
      <c r="D501" s="30">
        <v>22351362</v>
      </c>
      <c r="E501" s="4" t="s">
        <v>674</v>
      </c>
      <c r="F501" s="30"/>
      <c r="G501" s="30"/>
      <c r="H501" s="30"/>
      <c r="I501" s="30"/>
      <c r="J501" s="30"/>
      <c r="K501" s="30"/>
      <c r="L501" s="30"/>
      <c r="M501" s="30"/>
      <c r="N501" s="30"/>
      <c r="O501" s="30"/>
      <c r="P501" s="30"/>
      <c r="Q501" s="154"/>
      <c r="R501" s="154"/>
      <c r="S501" s="154"/>
      <c r="T501" s="154" t="s">
        <v>2812</v>
      </c>
      <c r="U501" s="154" t="s">
        <v>2577</v>
      </c>
      <c r="V501" s="154" t="s">
        <v>1763</v>
      </c>
      <c r="W501" s="154" t="s">
        <v>2813</v>
      </c>
      <c r="X501" s="154" t="s">
        <v>2814</v>
      </c>
      <c r="Y501" s="10"/>
      <c r="Z501" s="10"/>
      <c r="AA501" s="37"/>
      <c r="AB501" s="40"/>
      <c r="AC501" s="40"/>
      <c r="AD501" s="40"/>
      <c r="AE501" s="40"/>
      <c r="AF501" s="40"/>
      <c r="AG501" s="40"/>
    </row>
    <row r="502" ht="14.5" spans="1:33">
      <c r="A502" s="48"/>
      <c r="B502" s="4" t="s">
        <v>1355</v>
      </c>
      <c r="C502" s="4" t="s">
        <v>1300</v>
      </c>
      <c r="D502" s="30">
        <v>22351339</v>
      </c>
      <c r="E502" s="4" t="s">
        <v>629</v>
      </c>
      <c r="F502" s="30"/>
      <c r="G502" s="30"/>
      <c r="H502" s="30"/>
      <c r="I502" s="30"/>
      <c r="J502" s="30"/>
      <c r="K502" s="30"/>
      <c r="L502" s="30"/>
      <c r="M502" s="30"/>
      <c r="N502" s="30"/>
      <c r="O502" s="30"/>
      <c r="P502" s="30"/>
      <c r="Q502" s="30"/>
      <c r="R502" s="30"/>
      <c r="S502" s="30"/>
      <c r="T502" s="30"/>
      <c r="U502" s="30"/>
      <c r="V502" s="30"/>
      <c r="W502" s="30"/>
      <c r="X502" s="30"/>
      <c r="Y502" s="10"/>
      <c r="Z502" s="10"/>
      <c r="AA502" s="37"/>
      <c r="AB502" s="40"/>
      <c r="AC502" s="40"/>
      <c r="AD502" s="40"/>
      <c r="AE502" s="40"/>
      <c r="AF502" s="40"/>
      <c r="AG502" s="40"/>
    </row>
    <row r="503" ht="100" spans="1:33">
      <c r="A503" s="48"/>
      <c r="B503" s="5" t="s">
        <v>1295</v>
      </c>
      <c r="C503" s="4" t="s">
        <v>1300</v>
      </c>
      <c r="D503" s="11">
        <v>22351346</v>
      </c>
      <c r="E503" s="5" t="s">
        <v>674</v>
      </c>
      <c r="F503" s="11"/>
      <c r="G503" s="11"/>
      <c r="H503" s="11" t="s">
        <v>2815</v>
      </c>
      <c r="I503" s="11" t="s">
        <v>2816</v>
      </c>
      <c r="J503" s="157">
        <v>45423</v>
      </c>
      <c r="K503" s="11" t="s">
        <v>1586</v>
      </c>
      <c r="L503" s="11" t="s">
        <v>2817</v>
      </c>
      <c r="M503" s="158">
        <v>45330</v>
      </c>
      <c r="N503" s="11"/>
      <c r="O503" s="11"/>
      <c r="P503" s="11"/>
      <c r="Q503" s="11"/>
      <c r="R503" s="11"/>
      <c r="S503" s="11"/>
      <c r="T503" s="11" t="s">
        <v>2818</v>
      </c>
      <c r="U503" s="11"/>
      <c r="V503" s="11" t="s">
        <v>2819</v>
      </c>
      <c r="W503" s="11" t="s">
        <v>2820</v>
      </c>
      <c r="X503" s="158">
        <v>45387</v>
      </c>
      <c r="Y503" s="39"/>
      <c r="Z503" s="39"/>
      <c r="AA503" s="42"/>
      <c r="AB503" s="40"/>
      <c r="AC503" s="40"/>
      <c r="AD503" s="40"/>
      <c r="AE503" s="40"/>
      <c r="AF503" s="40"/>
      <c r="AG503" s="40"/>
    </row>
    <row r="504" ht="37.5" spans="1:33">
      <c r="A504" s="48"/>
      <c r="B504" s="5"/>
      <c r="C504" s="4"/>
      <c r="D504" s="11"/>
      <c r="E504" s="5"/>
      <c r="F504" s="11"/>
      <c r="G504" s="11"/>
      <c r="H504" s="11"/>
      <c r="I504" s="11"/>
      <c r="J504" s="11"/>
      <c r="K504" s="11"/>
      <c r="L504" s="11"/>
      <c r="M504" s="11"/>
      <c r="N504" s="11"/>
      <c r="O504" s="11"/>
      <c r="P504" s="11"/>
      <c r="Q504" s="11"/>
      <c r="R504" s="11"/>
      <c r="S504" s="11"/>
      <c r="T504" s="11" t="s">
        <v>2821</v>
      </c>
      <c r="U504" s="11"/>
      <c r="V504" s="11" t="s">
        <v>2822</v>
      </c>
      <c r="W504" s="11" t="s">
        <v>2823</v>
      </c>
      <c r="X504" s="158">
        <v>45417</v>
      </c>
      <c r="Y504" s="11"/>
      <c r="Z504" s="11"/>
      <c r="AA504" s="11"/>
      <c r="AB504" s="40"/>
      <c r="AC504" s="40"/>
      <c r="AD504" s="40"/>
      <c r="AE504" s="40"/>
      <c r="AF504" s="40"/>
      <c r="AG504" s="40"/>
    </row>
    <row r="505" ht="14.5" spans="1:33">
      <c r="A505" s="48"/>
      <c r="B505" s="4" t="s">
        <v>1323</v>
      </c>
      <c r="C505" s="4" t="s">
        <v>1300</v>
      </c>
      <c r="D505" s="4">
        <v>22351365</v>
      </c>
      <c r="E505" s="4" t="s">
        <v>629</v>
      </c>
      <c r="F505" s="10"/>
      <c r="G505" s="10"/>
      <c r="H505" s="154"/>
      <c r="I505" s="154"/>
      <c r="J505" s="154"/>
      <c r="K505" s="154"/>
      <c r="L505" s="154"/>
      <c r="M505" s="154"/>
      <c r="N505" s="154"/>
      <c r="O505" s="154"/>
      <c r="P505" s="154"/>
      <c r="Q505" s="154"/>
      <c r="R505" s="154"/>
      <c r="S505" s="154"/>
      <c r="T505" s="154"/>
      <c r="U505" s="154"/>
      <c r="V505" s="154"/>
      <c r="W505" s="154"/>
      <c r="X505" s="154"/>
      <c r="Y505" s="154"/>
      <c r="Z505" s="154"/>
      <c r="AA505" s="154"/>
      <c r="AB505" s="40"/>
      <c r="AC505" s="40"/>
      <c r="AD505" s="40"/>
      <c r="AE505" s="40"/>
      <c r="AF505" s="40"/>
      <c r="AG505" s="40"/>
    </row>
    <row r="506" ht="14.5" spans="1:33">
      <c r="A506" s="48"/>
      <c r="B506" s="4" t="s">
        <v>1364</v>
      </c>
      <c r="C506" s="4" t="s">
        <v>1300</v>
      </c>
      <c r="D506" s="30">
        <v>22351343</v>
      </c>
      <c r="E506" s="4" t="s">
        <v>631</v>
      </c>
      <c r="F506" s="30"/>
      <c r="G506" s="30"/>
      <c r="H506" s="30"/>
      <c r="I506" s="30"/>
      <c r="J506" s="30"/>
      <c r="K506" s="30"/>
      <c r="L506" s="30"/>
      <c r="M506" s="30"/>
      <c r="N506" s="30"/>
      <c r="O506" s="30"/>
      <c r="P506" s="30"/>
      <c r="Q506" s="30"/>
      <c r="R506" s="30"/>
      <c r="S506" s="30"/>
      <c r="T506" s="30"/>
      <c r="U506" s="30"/>
      <c r="V506" s="30"/>
      <c r="W506" s="30"/>
      <c r="X506" s="30"/>
      <c r="Y506" s="10"/>
      <c r="Z506" s="10"/>
      <c r="AA506" s="37"/>
      <c r="AB506" s="40"/>
      <c r="AC506" s="40"/>
      <c r="AD506" s="40"/>
      <c r="AE506" s="40"/>
      <c r="AF506" s="40"/>
      <c r="AG506" s="40"/>
    </row>
    <row r="507" ht="50" spans="1:33">
      <c r="A507" s="48"/>
      <c r="B507" s="4" t="s">
        <v>1342</v>
      </c>
      <c r="C507" s="4" t="s">
        <v>1300</v>
      </c>
      <c r="D507" s="4">
        <v>22351358</v>
      </c>
      <c r="E507" s="4" t="s">
        <v>629</v>
      </c>
      <c r="F507" s="30"/>
      <c r="G507" s="30"/>
      <c r="H507" s="11" t="s">
        <v>2824</v>
      </c>
      <c r="I507" s="30" t="s">
        <v>2825</v>
      </c>
      <c r="J507" s="30">
        <v>2024.5</v>
      </c>
      <c r="K507" s="30" t="s">
        <v>1896</v>
      </c>
      <c r="L507" s="30" t="s">
        <v>2826</v>
      </c>
      <c r="M507" s="146">
        <v>45359</v>
      </c>
      <c r="N507" s="30"/>
      <c r="O507" s="30"/>
      <c r="P507" s="30"/>
      <c r="Q507" s="30"/>
      <c r="R507" s="30"/>
      <c r="S507" s="30"/>
      <c r="T507" s="30"/>
      <c r="U507" s="30"/>
      <c r="V507" s="30"/>
      <c r="W507" s="30"/>
      <c r="X507" s="30"/>
      <c r="Y507" s="10"/>
      <c r="Z507" s="10"/>
      <c r="AA507" s="37"/>
      <c r="AB507" s="40"/>
      <c r="AC507" s="40"/>
      <c r="AD507" s="40"/>
      <c r="AE507" s="40"/>
      <c r="AF507" s="40"/>
      <c r="AG507" s="40"/>
    </row>
    <row r="508" ht="14.5" spans="1:33">
      <c r="A508" s="48"/>
      <c r="B508" s="4" t="s">
        <v>1365</v>
      </c>
      <c r="C508" s="4" t="s">
        <v>1300</v>
      </c>
      <c r="D508" s="30">
        <v>22351356</v>
      </c>
      <c r="E508" s="30" t="s">
        <v>631</v>
      </c>
      <c r="F508" s="156"/>
      <c r="G508" s="30"/>
      <c r="H508" s="30"/>
      <c r="I508" s="30"/>
      <c r="J508" s="30"/>
      <c r="K508" s="30"/>
      <c r="L508" s="30"/>
      <c r="M508" s="30"/>
      <c r="N508" s="30"/>
      <c r="O508" s="30"/>
      <c r="P508" s="30"/>
      <c r="Q508" s="30"/>
      <c r="R508" s="30"/>
      <c r="S508" s="30"/>
      <c r="T508" s="30" t="s">
        <v>2724</v>
      </c>
      <c r="U508" s="30" t="s">
        <v>2577</v>
      </c>
      <c r="V508" s="30" t="s">
        <v>2250</v>
      </c>
      <c r="W508" s="30" t="s">
        <v>2827</v>
      </c>
      <c r="X508" s="35" t="s">
        <v>1601</v>
      </c>
      <c r="Y508" s="10"/>
      <c r="Z508" s="10"/>
      <c r="AA508" s="37"/>
      <c r="AB508" s="40"/>
      <c r="AC508" s="40"/>
      <c r="AD508" s="40"/>
      <c r="AE508" s="40"/>
      <c r="AF508" s="40"/>
      <c r="AG508" s="40"/>
    </row>
    <row r="509" ht="14.5" spans="1:33">
      <c r="A509" s="48"/>
      <c r="B509" s="4"/>
      <c r="C509" s="4"/>
      <c r="D509" s="30"/>
      <c r="E509" s="30"/>
      <c r="F509" s="10"/>
      <c r="G509" s="10"/>
      <c r="H509" s="10"/>
      <c r="I509" s="10"/>
      <c r="J509" s="10"/>
      <c r="K509" s="10"/>
      <c r="L509" s="10"/>
      <c r="M509" s="10"/>
      <c r="N509" s="10"/>
      <c r="O509" s="10"/>
      <c r="P509" s="10"/>
      <c r="Q509" s="10"/>
      <c r="R509" s="10"/>
      <c r="S509" s="10"/>
      <c r="T509" s="159" t="s">
        <v>2490</v>
      </c>
      <c r="U509" s="10" t="s">
        <v>2490</v>
      </c>
      <c r="V509" s="10" t="s">
        <v>2250</v>
      </c>
      <c r="W509" s="30" t="s">
        <v>2827</v>
      </c>
      <c r="X509" s="35" t="s">
        <v>1601</v>
      </c>
      <c r="Y509" s="10"/>
      <c r="Z509" s="10"/>
      <c r="AA509" s="10"/>
      <c r="AB509" s="40"/>
      <c r="AC509" s="40"/>
      <c r="AD509" s="40"/>
      <c r="AE509" s="40"/>
      <c r="AF509" s="40"/>
      <c r="AG509" s="40"/>
    </row>
    <row r="510" ht="25" spans="1:33">
      <c r="A510" s="48"/>
      <c r="B510" s="4" t="s">
        <v>1304</v>
      </c>
      <c r="C510" s="4" t="s">
        <v>1300</v>
      </c>
      <c r="D510" s="4">
        <v>22351349</v>
      </c>
      <c r="E510" s="4" t="s">
        <v>770</v>
      </c>
      <c r="F510" s="30"/>
      <c r="G510" s="30"/>
      <c r="H510" s="11" t="s">
        <v>2828</v>
      </c>
      <c r="I510" s="30" t="s">
        <v>2761</v>
      </c>
      <c r="J510" s="34" t="s">
        <v>2829</v>
      </c>
      <c r="K510" s="30" t="s">
        <v>1642</v>
      </c>
      <c r="L510" s="30" t="s">
        <v>2830</v>
      </c>
      <c r="M510" s="34" t="s">
        <v>1583</v>
      </c>
      <c r="N510" s="30"/>
      <c r="O510" s="30"/>
      <c r="P510" s="30"/>
      <c r="Q510" s="30"/>
      <c r="R510" s="30"/>
      <c r="S510" s="30"/>
      <c r="T510" s="160" t="s">
        <v>2676</v>
      </c>
      <c r="U510" s="4" t="s">
        <v>2577</v>
      </c>
      <c r="V510" s="4" t="s">
        <v>2250</v>
      </c>
      <c r="W510" s="4" t="s">
        <v>2831</v>
      </c>
      <c r="X510" s="34" t="s">
        <v>2726</v>
      </c>
      <c r="Y510" s="66"/>
      <c r="Z510" s="66"/>
      <c r="AA510" s="23"/>
      <c r="AB510" s="40"/>
      <c r="AC510" s="40"/>
      <c r="AD510" s="40"/>
      <c r="AE510" s="40"/>
      <c r="AF510" s="40"/>
      <c r="AG510" s="40"/>
    </row>
    <row r="511" ht="37.5" spans="1:33">
      <c r="A511" s="48"/>
      <c r="B511" s="4"/>
      <c r="C511" s="4"/>
      <c r="D511" s="4"/>
      <c r="E511" s="4"/>
      <c r="F511" s="30"/>
      <c r="G511" s="30"/>
      <c r="H511" s="11" t="s">
        <v>2703</v>
      </c>
      <c r="I511" s="30" t="s">
        <v>2342</v>
      </c>
      <c r="J511" s="34" t="s">
        <v>2832</v>
      </c>
      <c r="K511" s="30" t="s">
        <v>1642</v>
      </c>
      <c r="L511" s="30" t="s">
        <v>2833</v>
      </c>
      <c r="M511" s="34" t="s">
        <v>1708</v>
      </c>
      <c r="N511" s="30"/>
      <c r="O511" s="30"/>
      <c r="P511" s="30"/>
      <c r="Q511" s="30"/>
      <c r="R511" s="30"/>
      <c r="S511" s="30"/>
      <c r="T511" s="160" t="s">
        <v>2676</v>
      </c>
      <c r="U511" s="4" t="s">
        <v>2577</v>
      </c>
      <c r="V511" s="4" t="s">
        <v>2250</v>
      </c>
      <c r="W511" s="4" t="s">
        <v>2834</v>
      </c>
      <c r="X511" s="34" t="s">
        <v>2835</v>
      </c>
      <c r="Y511" s="66"/>
      <c r="Z511" s="66"/>
      <c r="AA511" s="66"/>
      <c r="AB511" s="40"/>
      <c r="AC511" s="40"/>
      <c r="AD511" s="40"/>
      <c r="AE511" s="40"/>
      <c r="AF511" s="40"/>
      <c r="AG511" s="40"/>
    </row>
    <row r="512" ht="14.5" spans="1:33">
      <c r="A512" s="48"/>
      <c r="B512" s="4" t="s">
        <v>1320</v>
      </c>
      <c r="C512" s="4" t="s">
        <v>1300</v>
      </c>
      <c r="D512" s="4">
        <v>22351373</v>
      </c>
      <c r="E512" s="155" t="s">
        <v>770</v>
      </c>
      <c r="F512" s="30"/>
      <c r="G512" s="30"/>
      <c r="H512" s="30"/>
      <c r="I512" s="30"/>
      <c r="J512" s="30"/>
      <c r="K512" s="30"/>
      <c r="L512" s="30"/>
      <c r="M512" s="30"/>
      <c r="N512" s="30"/>
      <c r="O512" s="30"/>
      <c r="P512" s="30"/>
      <c r="Q512" s="30"/>
      <c r="R512" s="30"/>
      <c r="S512" s="30"/>
      <c r="T512" s="30"/>
      <c r="U512" s="30"/>
      <c r="V512" s="30"/>
      <c r="W512" s="30"/>
      <c r="X512" s="30"/>
      <c r="Y512" s="10"/>
      <c r="Z512" s="10"/>
      <c r="AA512" s="37"/>
      <c r="AB512" s="40"/>
      <c r="AC512" s="40"/>
      <c r="AD512" s="40"/>
      <c r="AE512" s="40"/>
      <c r="AF512" s="40"/>
      <c r="AG512" s="40"/>
    </row>
    <row r="513" ht="37.5" spans="1:33">
      <c r="A513" s="48"/>
      <c r="B513" s="4" t="s">
        <v>1309</v>
      </c>
      <c r="C513" s="4" t="s">
        <v>1300</v>
      </c>
      <c r="D513" s="4">
        <v>22351342</v>
      </c>
      <c r="E513" s="4" t="s">
        <v>770</v>
      </c>
      <c r="F513" s="30"/>
      <c r="G513" s="30"/>
      <c r="H513" s="11" t="s">
        <v>2731</v>
      </c>
      <c r="I513" s="30" t="s">
        <v>2774</v>
      </c>
      <c r="J513" s="30">
        <v>2024.5</v>
      </c>
      <c r="K513" s="30" t="s">
        <v>1896</v>
      </c>
      <c r="L513" s="30" t="s">
        <v>2776</v>
      </c>
      <c r="M513" s="34" t="s">
        <v>1685</v>
      </c>
      <c r="N513" s="4"/>
      <c r="O513" s="4"/>
      <c r="P513" s="4"/>
      <c r="Q513" s="4"/>
      <c r="R513" s="30"/>
      <c r="S513" s="34"/>
      <c r="T513" s="30" t="s">
        <v>2770</v>
      </c>
      <c r="U513" s="30" t="s">
        <v>2777</v>
      </c>
      <c r="V513" s="4" t="s">
        <v>1991</v>
      </c>
      <c r="W513" s="30" t="s">
        <v>2778</v>
      </c>
      <c r="X513" s="34" t="s">
        <v>2779</v>
      </c>
      <c r="Y513" s="10"/>
      <c r="Z513" s="10"/>
      <c r="AA513" s="37"/>
      <c r="AB513" s="40"/>
      <c r="AC513" s="40"/>
      <c r="AD513" s="40"/>
      <c r="AE513" s="40"/>
      <c r="AF513" s="40"/>
      <c r="AG513" s="40"/>
    </row>
    <row r="514" ht="14.5" spans="1:33">
      <c r="A514" s="48"/>
      <c r="B514" s="4" t="s">
        <v>1388</v>
      </c>
      <c r="C514" s="4" t="s">
        <v>1287</v>
      </c>
      <c r="D514" s="4">
        <v>22351370</v>
      </c>
      <c r="E514" s="10" t="s">
        <v>629</v>
      </c>
      <c r="F514" s="10"/>
      <c r="G514" s="10"/>
      <c r="H514" s="10"/>
      <c r="I514" s="10"/>
      <c r="J514" s="10"/>
      <c r="K514" s="10"/>
      <c r="L514" s="10"/>
      <c r="M514" s="10"/>
      <c r="N514" s="10"/>
      <c r="O514" s="10"/>
      <c r="P514" s="10"/>
      <c r="Q514" s="10"/>
      <c r="R514" s="10"/>
      <c r="S514" s="10"/>
      <c r="T514" s="10" t="s">
        <v>2836</v>
      </c>
      <c r="U514" s="10" t="s">
        <v>2175</v>
      </c>
      <c r="V514" s="10" t="s">
        <v>1763</v>
      </c>
      <c r="W514" s="10" t="s">
        <v>2837</v>
      </c>
      <c r="X514" s="35" t="s">
        <v>1626</v>
      </c>
      <c r="Y514" s="10"/>
      <c r="Z514" s="10"/>
      <c r="AA514" s="10"/>
      <c r="AB514" s="40"/>
      <c r="AC514" s="40"/>
      <c r="AD514" s="40"/>
      <c r="AE514" s="40"/>
      <c r="AF514" s="40"/>
      <c r="AG514" s="40"/>
    </row>
    <row r="515" ht="26" spans="1:33">
      <c r="A515" s="48"/>
      <c r="B515" s="4" t="s">
        <v>1349</v>
      </c>
      <c r="C515" s="4" t="s">
        <v>1300</v>
      </c>
      <c r="D515" s="4">
        <v>22351345</v>
      </c>
      <c r="E515" s="4" t="s">
        <v>770</v>
      </c>
      <c r="F515" s="30"/>
      <c r="G515" s="30"/>
      <c r="H515" s="30"/>
      <c r="I515" s="30"/>
      <c r="J515" s="30"/>
      <c r="K515" s="30"/>
      <c r="L515" s="30"/>
      <c r="M515" s="30"/>
      <c r="N515" s="30"/>
      <c r="O515" s="30"/>
      <c r="P515" s="30"/>
      <c r="Q515" s="30"/>
      <c r="R515" s="30"/>
      <c r="S515" s="30"/>
      <c r="T515" s="11" t="s">
        <v>2838</v>
      </c>
      <c r="U515" s="11" t="s">
        <v>2839</v>
      </c>
      <c r="V515" s="11"/>
      <c r="W515" s="11" t="s">
        <v>2840</v>
      </c>
      <c r="X515" s="52">
        <v>0.75</v>
      </c>
      <c r="Y515" s="10"/>
      <c r="Z515" s="10"/>
      <c r="AA515" s="37"/>
      <c r="AB515" s="40"/>
      <c r="AC515" s="40"/>
      <c r="AD515" s="40"/>
      <c r="AE515" s="40"/>
      <c r="AF515" s="40"/>
      <c r="AG515" s="40"/>
    </row>
    <row r="516" ht="14.5" spans="1:33">
      <c r="A516" s="48"/>
      <c r="B516" s="4" t="s">
        <v>1318</v>
      </c>
      <c r="C516" s="4" t="s">
        <v>1300</v>
      </c>
      <c r="D516" s="4">
        <v>22351375</v>
      </c>
      <c r="E516" s="37" t="s">
        <v>674</v>
      </c>
      <c r="F516" s="10"/>
      <c r="G516" s="10"/>
      <c r="H516" s="10" t="s">
        <v>2841</v>
      </c>
      <c r="I516" s="10" t="s">
        <v>2842</v>
      </c>
      <c r="J516" s="10">
        <v>2024.05</v>
      </c>
      <c r="K516" s="10" t="s">
        <v>2245</v>
      </c>
      <c r="L516" s="10" t="s">
        <v>2843</v>
      </c>
      <c r="M516" s="10" t="s">
        <v>2844</v>
      </c>
      <c r="N516" s="10"/>
      <c r="O516" s="10"/>
      <c r="P516" s="10"/>
      <c r="Q516" s="10"/>
      <c r="R516" s="10"/>
      <c r="S516" s="10"/>
      <c r="T516" s="10"/>
      <c r="U516" s="10"/>
      <c r="V516" s="10"/>
      <c r="W516" s="10"/>
      <c r="X516" s="10"/>
      <c r="Y516" s="10"/>
      <c r="Z516" s="10"/>
      <c r="AA516" s="10"/>
      <c r="AB516" s="40"/>
      <c r="AC516" s="40"/>
      <c r="AD516" s="40"/>
      <c r="AE516" s="40"/>
      <c r="AF516" s="40"/>
      <c r="AG516" s="40"/>
    </row>
    <row r="517" ht="14.5" spans="1:33">
      <c r="A517" s="48"/>
      <c r="B517" s="4" t="s">
        <v>1354</v>
      </c>
      <c r="C517" s="4" t="s">
        <v>1300</v>
      </c>
      <c r="D517" s="4">
        <v>22351344</v>
      </c>
      <c r="E517" s="4" t="s">
        <v>1237</v>
      </c>
      <c r="F517" s="10"/>
      <c r="G517" s="10"/>
      <c r="H517" s="10"/>
      <c r="I517" s="10"/>
      <c r="J517" s="10"/>
      <c r="K517" s="10"/>
      <c r="L517" s="10"/>
      <c r="M517" s="10"/>
      <c r="N517" s="10"/>
      <c r="O517" s="10"/>
      <c r="P517" s="10"/>
      <c r="Q517" s="10"/>
      <c r="R517" s="10"/>
      <c r="S517" s="10"/>
      <c r="T517" s="10"/>
      <c r="U517" s="10"/>
      <c r="V517" s="10"/>
      <c r="W517" s="10"/>
      <c r="X517" s="10"/>
      <c r="Y517" s="10"/>
      <c r="Z517" s="10"/>
      <c r="AA517" s="10"/>
      <c r="AB517" s="40"/>
      <c r="AC517" s="40"/>
      <c r="AD517" s="40"/>
      <c r="AE517" s="40"/>
      <c r="AF517" s="40"/>
      <c r="AG517" s="40"/>
    </row>
    <row r="518" ht="62.5" spans="1:33">
      <c r="A518" s="48"/>
      <c r="B518" s="11" t="s">
        <v>1402</v>
      </c>
      <c r="C518" s="4" t="s">
        <v>1300</v>
      </c>
      <c r="D518" s="11">
        <v>22351357</v>
      </c>
      <c r="E518" s="11" t="s">
        <v>674</v>
      </c>
      <c r="F518" s="11"/>
      <c r="G518" s="11"/>
      <c r="H518" s="11" t="s">
        <v>2298</v>
      </c>
      <c r="I518" s="11" t="s">
        <v>2845</v>
      </c>
      <c r="J518" s="11" t="s">
        <v>2846</v>
      </c>
      <c r="K518" s="11" t="s">
        <v>1590</v>
      </c>
      <c r="L518" s="11" t="s">
        <v>2847</v>
      </c>
      <c r="M518" s="11" t="s">
        <v>2848</v>
      </c>
      <c r="N518" s="11"/>
      <c r="O518" s="11"/>
      <c r="P518" s="11"/>
      <c r="Q518" s="11"/>
      <c r="R518" s="11"/>
      <c r="S518" s="11"/>
      <c r="T518" s="11" t="s">
        <v>2812</v>
      </c>
      <c r="U518" s="11" t="s">
        <v>2849</v>
      </c>
      <c r="V518" s="11" t="s">
        <v>2250</v>
      </c>
      <c r="W518" s="11" t="s">
        <v>2850</v>
      </c>
      <c r="X518" s="11" t="s">
        <v>2086</v>
      </c>
      <c r="Y518" s="10"/>
      <c r="Z518" s="10"/>
      <c r="AA518" s="10"/>
      <c r="AB518" s="40"/>
      <c r="AC518" s="40"/>
      <c r="AD518" s="40"/>
      <c r="AE518" s="40"/>
      <c r="AF518" s="40"/>
      <c r="AG518" s="40"/>
    </row>
    <row r="519" ht="14.5" spans="1:33">
      <c r="A519" s="48"/>
      <c r="B519" s="4" t="s">
        <v>1331</v>
      </c>
      <c r="C519" s="4" t="s">
        <v>1300</v>
      </c>
      <c r="D519" s="30">
        <v>22351372</v>
      </c>
      <c r="E519" s="155" t="s">
        <v>674</v>
      </c>
      <c r="F519" s="10"/>
      <c r="G519" s="10"/>
      <c r="H519" s="10"/>
      <c r="I519" s="10"/>
      <c r="J519" s="10"/>
      <c r="K519" s="10"/>
      <c r="L519" s="10"/>
      <c r="M519" s="10"/>
      <c r="N519" s="10"/>
      <c r="O519" s="10"/>
      <c r="P519" s="10"/>
      <c r="Q519" s="10"/>
      <c r="R519" s="10"/>
      <c r="S519" s="10"/>
      <c r="T519" s="10"/>
      <c r="U519" s="10"/>
      <c r="V519" s="10"/>
      <c r="W519" s="10"/>
      <c r="X519" s="10"/>
      <c r="Y519" s="10"/>
      <c r="Z519" s="10"/>
      <c r="AA519" s="10"/>
      <c r="AB519" s="40"/>
      <c r="AC519" s="40"/>
      <c r="AD519" s="40"/>
      <c r="AE519" s="40"/>
      <c r="AF519" s="40"/>
      <c r="AG519" s="40"/>
    </row>
    <row r="520" ht="14.5" spans="1:33">
      <c r="A520" s="48"/>
      <c r="B520" s="20" t="s">
        <v>1420</v>
      </c>
      <c r="C520" s="4" t="s">
        <v>1300</v>
      </c>
      <c r="D520" s="20">
        <v>22351354</v>
      </c>
      <c r="E520" s="20" t="s">
        <v>631</v>
      </c>
      <c r="F520" s="10"/>
      <c r="G520" s="10"/>
      <c r="H520" s="10"/>
      <c r="I520" s="10"/>
      <c r="J520" s="10"/>
      <c r="K520" s="10"/>
      <c r="L520" s="10"/>
      <c r="M520" s="10"/>
      <c r="N520" s="10"/>
      <c r="O520" s="10"/>
      <c r="P520" s="10"/>
      <c r="Q520" s="10"/>
      <c r="R520" s="10"/>
      <c r="S520" s="10"/>
      <c r="T520" s="10"/>
      <c r="U520" s="10"/>
      <c r="V520" s="10"/>
      <c r="W520" s="10"/>
      <c r="X520" s="10"/>
      <c r="Y520" s="10"/>
      <c r="Z520" s="10"/>
      <c r="AA520" s="10"/>
      <c r="AB520" s="40"/>
      <c r="AC520" s="40"/>
      <c r="AD520" s="40"/>
      <c r="AE520" s="40"/>
      <c r="AF520" s="40"/>
      <c r="AG520" s="40"/>
    </row>
    <row r="521" ht="39" spans="1:33">
      <c r="A521" s="48" t="s">
        <v>588</v>
      </c>
      <c r="B521" s="5" t="s">
        <v>603</v>
      </c>
      <c r="C521" s="5" t="s">
        <v>2851</v>
      </c>
      <c r="D521" s="5">
        <v>22251022</v>
      </c>
      <c r="E521" s="5" t="s">
        <v>674</v>
      </c>
      <c r="F521" s="5"/>
      <c r="G521" s="5"/>
      <c r="H521" s="5"/>
      <c r="I521" s="5"/>
      <c r="J521" s="5"/>
      <c r="K521" s="5"/>
      <c r="L521" s="5"/>
      <c r="M521" s="5"/>
      <c r="N521" s="5" t="s">
        <v>2852</v>
      </c>
      <c r="O521" s="5" t="s">
        <v>1603</v>
      </c>
      <c r="P521" s="5" t="s">
        <v>174</v>
      </c>
      <c r="Q521" s="5" t="s">
        <v>2853</v>
      </c>
      <c r="R521" s="5" t="s">
        <v>2854</v>
      </c>
      <c r="S521" s="41">
        <v>45293</v>
      </c>
      <c r="T521" s="5"/>
      <c r="U521" s="5"/>
      <c r="V521" s="5"/>
      <c r="W521" s="5"/>
      <c r="X521" s="5"/>
      <c r="Y521" s="5"/>
      <c r="Z521" s="5"/>
      <c r="AA521" s="5"/>
      <c r="AB521" s="40"/>
      <c r="AC521" s="40"/>
      <c r="AD521" s="40"/>
      <c r="AE521" s="40"/>
      <c r="AF521" s="40"/>
      <c r="AG521" s="40"/>
    </row>
    <row r="522" ht="39" spans="1:27">
      <c r="A522" s="48"/>
      <c r="B522" s="5" t="s">
        <v>595</v>
      </c>
      <c r="C522" s="5" t="s">
        <v>2855</v>
      </c>
      <c r="D522" s="5">
        <v>22251075</v>
      </c>
      <c r="E522" s="5" t="s">
        <v>770</v>
      </c>
      <c r="F522" s="5"/>
      <c r="G522" s="5"/>
      <c r="H522" s="5"/>
      <c r="I522" s="5"/>
      <c r="J522" s="5"/>
      <c r="K522" s="5"/>
      <c r="L522" s="5"/>
      <c r="M522" s="5"/>
      <c r="N522" s="5" t="s">
        <v>2856</v>
      </c>
      <c r="O522" s="5" t="s">
        <v>1603</v>
      </c>
      <c r="P522" s="5" t="s">
        <v>174</v>
      </c>
      <c r="Q522" s="5" t="s">
        <v>2857</v>
      </c>
      <c r="R522" s="5" t="s">
        <v>2858</v>
      </c>
      <c r="S522" s="45" t="s">
        <v>1777</v>
      </c>
      <c r="T522" s="5"/>
      <c r="U522" s="5"/>
      <c r="V522" s="5"/>
      <c r="W522" s="5"/>
      <c r="X522" s="5"/>
      <c r="Y522" s="5"/>
      <c r="Z522" s="5"/>
      <c r="AA522" s="5"/>
    </row>
    <row r="523" ht="39" spans="1:27">
      <c r="A523" s="48"/>
      <c r="B523" s="5" t="s">
        <v>595</v>
      </c>
      <c r="C523" s="5" t="s">
        <v>2855</v>
      </c>
      <c r="D523" s="5">
        <v>22251075</v>
      </c>
      <c r="E523" s="5" t="s">
        <v>770</v>
      </c>
      <c r="F523" s="5"/>
      <c r="G523" s="5"/>
      <c r="H523" s="5"/>
      <c r="I523" s="5"/>
      <c r="J523" s="5"/>
      <c r="K523" s="5"/>
      <c r="L523" s="5"/>
      <c r="M523" s="5"/>
      <c r="N523" s="5" t="s">
        <v>2859</v>
      </c>
      <c r="O523" s="5" t="s">
        <v>1603</v>
      </c>
      <c r="P523" s="5" t="s">
        <v>174</v>
      </c>
      <c r="Q523" s="5" t="s">
        <v>2860</v>
      </c>
      <c r="R523" s="5" t="s">
        <v>2861</v>
      </c>
      <c r="S523" s="45" t="s">
        <v>1755</v>
      </c>
      <c r="T523" s="5"/>
      <c r="U523" s="5"/>
      <c r="V523" s="5"/>
      <c r="W523" s="5"/>
      <c r="X523" s="5"/>
      <c r="Y523" s="5"/>
      <c r="Z523" s="5"/>
      <c r="AA523" s="5"/>
    </row>
    <row r="524" ht="52" spans="1:27">
      <c r="A524" s="48"/>
      <c r="B524" s="5" t="s">
        <v>595</v>
      </c>
      <c r="C524" s="5" t="s">
        <v>2855</v>
      </c>
      <c r="D524" s="5">
        <v>22251075</v>
      </c>
      <c r="E524" s="5" t="s">
        <v>770</v>
      </c>
      <c r="F524" s="5"/>
      <c r="G524" s="5"/>
      <c r="H524" s="5"/>
      <c r="I524" s="5"/>
      <c r="J524" s="5"/>
      <c r="K524" s="5"/>
      <c r="L524" s="5"/>
      <c r="M524" s="5"/>
      <c r="N524" s="5" t="s">
        <v>2862</v>
      </c>
      <c r="O524" s="5" t="s">
        <v>1603</v>
      </c>
      <c r="P524" s="5" t="s">
        <v>174</v>
      </c>
      <c r="Q524" s="5" t="s">
        <v>2863</v>
      </c>
      <c r="R524" s="5" t="s">
        <v>2864</v>
      </c>
      <c r="S524" s="45" t="s">
        <v>2865</v>
      </c>
      <c r="T524" s="5"/>
      <c r="U524" s="5"/>
      <c r="V524" s="5"/>
      <c r="W524" s="5"/>
      <c r="X524" s="5"/>
      <c r="Y524" s="5"/>
      <c r="Z524" s="5"/>
      <c r="AA524" s="5"/>
    </row>
    <row r="525" ht="52" spans="1:27">
      <c r="A525" s="48"/>
      <c r="B525" s="5" t="s">
        <v>595</v>
      </c>
      <c r="C525" s="5" t="s">
        <v>2855</v>
      </c>
      <c r="D525" s="5">
        <v>22251075</v>
      </c>
      <c r="E525" s="5" t="s">
        <v>770</v>
      </c>
      <c r="F525" s="5"/>
      <c r="G525" s="5"/>
      <c r="H525" s="5"/>
      <c r="I525" s="5"/>
      <c r="J525" s="5"/>
      <c r="K525" s="5"/>
      <c r="L525" s="5"/>
      <c r="M525" s="5"/>
      <c r="N525" s="5" t="s">
        <v>2866</v>
      </c>
      <c r="O525" s="5" t="s">
        <v>1603</v>
      </c>
      <c r="P525" s="5" t="s">
        <v>174</v>
      </c>
      <c r="Q525" s="5" t="s">
        <v>2867</v>
      </c>
      <c r="R525" s="5" t="s">
        <v>2868</v>
      </c>
      <c r="S525" s="45" t="s">
        <v>1674</v>
      </c>
      <c r="T525" s="5"/>
      <c r="U525" s="5"/>
      <c r="V525" s="5"/>
      <c r="W525" s="5"/>
      <c r="X525" s="5"/>
      <c r="Y525" s="5"/>
      <c r="Z525" s="5"/>
      <c r="AA525" s="5"/>
    </row>
    <row r="526" ht="39" spans="1:27">
      <c r="A526" s="48"/>
      <c r="B526" s="5" t="s">
        <v>614</v>
      </c>
      <c r="C526" s="5" t="s">
        <v>2851</v>
      </c>
      <c r="D526" s="5">
        <v>22251082</v>
      </c>
      <c r="E526" s="5" t="s">
        <v>674</v>
      </c>
      <c r="F526" s="5"/>
      <c r="G526" s="5"/>
      <c r="H526" s="5"/>
      <c r="I526" s="5"/>
      <c r="J526" s="5"/>
      <c r="K526" s="5"/>
      <c r="L526" s="5"/>
      <c r="M526" s="5"/>
      <c r="N526" s="5" t="s">
        <v>2869</v>
      </c>
      <c r="O526" s="5" t="s">
        <v>1603</v>
      </c>
      <c r="P526" s="164" t="s">
        <v>174</v>
      </c>
      <c r="Q526" s="164">
        <v>45394</v>
      </c>
      <c r="R526" s="5" t="s">
        <v>2870</v>
      </c>
      <c r="S526" s="41">
        <v>45328</v>
      </c>
      <c r="T526" s="5"/>
      <c r="U526" s="5"/>
      <c r="V526" s="5"/>
      <c r="W526" s="5"/>
      <c r="X526" s="5"/>
      <c r="Y526" s="5"/>
      <c r="Z526" s="5"/>
      <c r="AA526" s="5"/>
    </row>
    <row r="527" ht="39" spans="1:27">
      <c r="A527" s="48"/>
      <c r="B527" s="5" t="s">
        <v>609</v>
      </c>
      <c r="C527" s="5" t="s">
        <v>590</v>
      </c>
      <c r="D527" s="5">
        <v>22251084</v>
      </c>
      <c r="E527" s="5" t="s">
        <v>674</v>
      </c>
      <c r="F527" s="5"/>
      <c r="G527" s="5"/>
      <c r="H527" s="5"/>
      <c r="I527" s="5"/>
      <c r="J527" s="5"/>
      <c r="K527" s="5"/>
      <c r="L527" s="5"/>
      <c r="M527" s="5"/>
      <c r="N527" s="5" t="s">
        <v>2871</v>
      </c>
      <c r="O527" s="5" t="s">
        <v>1603</v>
      </c>
      <c r="P527" s="5" t="s">
        <v>174</v>
      </c>
      <c r="Q527" s="165">
        <v>45366</v>
      </c>
      <c r="R527" s="5" t="s">
        <v>2872</v>
      </c>
      <c r="S527" s="45" t="s">
        <v>1708</v>
      </c>
      <c r="T527" s="5"/>
      <c r="U527" s="5"/>
      <c r="V527" s="5"/>
      <c r="W527" s="5"/>
      <c r="X527" s="5"/>
      <c r="Y527" s="5"/>
      <c r="Z527" s="5"/>
      <c r="AA527" s="5"/>
    </row>
    <row r="528" ht="39" spans="1:27">
      <c r="A528" s="48"/>
      <c r="B528" s="5" t="s">
        <v>589</v>
      </c>
      <c r="C528" s="5" t="s">
        <v>2851</v>
      </c>
      <c r="D528" s="5">
        <v>22251094</v>
      </c>
      <c r="E528" s="5" t="s">
        <v>928</v>
      </c>
      <c r="F528" s="5"/>
      <c r="G528" s="5"/>
      <c r="H528" s="5" t="s">
        <v>2873</v>
      </c>
      <c r="I528" s="5" t="s">
        <v>2874</v>
      </c>
      <c r="J528" s="5" t="s">
        <v>2875</v>
      </c>
      <c r="K528" s="5" t="s">
        <v>1586</v>
      </c>
      <c r="L528" s="5" t="s">
        <v>2876</v>
      </c>
      <c r="M528" s="45" t="s">
        <v>1667</v>
      </c>
      <c r="N528" s="5"/>
      <c r="O528" s="5"/>
      <c r="P528" s="5"/>
      <c r="Q528" s="5"/>
      <c r="R528" s="5"/>
      <c r="S528" s="5"/>
      <c r="T528" s="5"/>
      <c r="U528" s="5"/>
      <c r="V528" s="5"/>
      <c r="W528" s="5"/>
      <c r="X528" s="5"/>
      <c r="Y528" s="5"/>
      <c r="Z528" s="5"/>
      <c r="AA528" s="5"/>
    </row>
    <row r="529" ht="78" spans="1:27">
      <c r="A529" s="48"/>
      <c r="B529" s="5" t="s">
        <v>604</v>
      </c>
      <c r="C529" s="5" t="s">
        <v>590</v>
      </c>
      <c r="D529" s="5">
        <v>22251166</v>
      </c>
      <c r="E529" s="5" t="s">
        <v>674</v>
      </c>
      <c r="F529" s="5"/>
      <c r="G529" s="5"/>
      <c r="H529" s="5"/>
      <c r="I529" s="5"/>
      <c r="J529" s="5"/>
      <c r="K529" s="5"/>
      <c r="L529" s="5"/>
      <c r="M529" s="5"/>
      <c r="N529" s="5" t="s">
        <v>2862</v>
      </c>
      <c r="O529" s="5" t="s">
        <v>1603</v>
      </c>
      <c r="P529" s="5" t="s">
        <v>174</v>
      </c>
      <c r="Q529" s="5" t="s">
        <v>2863</v>
      </c>
      <c r="R529" s="5" t="s">
        <v>2864</v>
      </c>
      <c r="S529" s="45" t="s">
        <v>2877</v>
      </c>
      <c r="T529" s="5"/>
      <c r="U529" s="5"/>
      <c r="V529" s="5"/>
      <c r="W529" s="5"/>
      <c r="X529" s="5"/>
      <c r="Y529" s="5"/>
      <c r="Z529" s="5" t="s">
        <v>2878</v>
      </c>
      <c r="AA529" s="5" t="s">
        <v>2879</v>
      </c>
    </row>
    <row r="530" ht="52" spans="1:27">
      <c r="A530" s="48"/>
      <c r="B530" s="5" t="s">
        <v>604</v>
      </c>
      <c r="C530" s="5" t="s">
        <v>590</v>
      </c>
      <c r="D530" s="5">
        <v>22251166</v>
      </c>
      <c r="E530" s="5" t="s">
        <v>674</v>
      </c>
      <c r="F530" s="5"/>
      <c r="G530" s="5"/>
      <c r="H530" s="5"/>
      <c r="I530" s="5"/>
      <c r="J530" s="5"/>
      <c r="K530" s="5"/>
      <c r="L530" s="5"/>
      <c r="M530" s="5"/>
      <c r="N530" s="5" t="s">
        <v>2856</v>
      </c>
      <c r="O530" s="5" t="s">
        <v>1603</v>
      </c>
      <c r="P530" s="5" t="s">
        <v>174</v>
      </c>
      <c r="Q530" s="5" t="s">
        <v>2880</v>
      </c>
      <c r="R530" s="5" t="s">
        <v>2881</v>
      </c>
      <c r="S530" s="45" t="s">
        <v>2882</v>
      </c>
      <c r="T530" s="5"/>
      <c r="U530" s="5"/>
      <c r="V530" s="5"/>
      <c r="W530" s="5"/>
      <c r="X530" s="5"/>
      <c r="Y530" s="5"/>
      <c r="Z530" s="5"/>
      <c r="AA530" s="5"/>
    </row>
    <row r="531" ht="78" spans="1:27">
      <c r="A531" s="48"/>
      <c r="B531" s="5" t="s">
        <v>593</v>
      </c>
      <c r="C531" s="5" t="s">
        <v>2883</v>
      </c>
      <c r="D531" s="5">
        <v>22251198</v>
      </c>
      <c r="E531" s="5" t="s">
        <v>770</v>
      </c>
      <c r="F531" s="5"/>
      <c r="G531" s="5"/>
      <c r="H531" s="5"/>
      <c r="I531" s="5"/>
      <c r="J531" s="5"/>
      <c r="K531" s="5"/>
      <c r="L531" s="5"/>
      <c r="M531" s="45"/>
      <c r="N531" s="5"/>
      <c r="O531" s="5"/>
      <c r="P531" s="45"/>
      <c r="Q531" s="5"/>
      <c r="R531" s="5"/>
      <c r="S531" s="45"/>
      <c r="T531" s="5" t="s">
        <v>2884</v>
      </c>
      <c r="U531" s="5" t="s">
        <v>2885</v>
      </c>
      <c r="V531" s="5" t="s">
        <v>1763</v>
      </c>
      <c r="W531" s="5" t="s">
        <v>2886</v>
      </c>
      <c r="X531" s="45" t="s">
        <v>1601</v>
      </c>
      <c r="Y531" s="5"/>
      <c r="Z531" s="42" t="s">
        <v>2887</v>
      </c>
      <c r="AA531" s="42" t="s">
        <v>2888</v>
      </c>
    </row>
    <row r="532" ht="39" spans="1:27">
      <c r="A532" s="48"/>
      <c r="B532" s="5" t="s">
        <v>593</v>
      </c>
      <c r="C532" s="5" t="s">
        <v>2883</v>
      </c>
      <c r="D532" s="5">
        <v>22251198</v>
      </c>
      <c r="E532" s="5" t="s">
        <v>770</v>
      </c>
      <c r="F532" s="5"/>
      <c r="G532" s="5"/>
      <c r="H532" s="5"/>
      <c r="I532" s="5"/>
      <c r="J532" s="5"/>
      <c r="K532" s="5"/>
      <c r="L532" s="5"/>
      <c r="M532" s="45"/>
      <c r="N532" s="5"/>
      <c r="O532" s="5"/>
      <c r="P532" s="45"/>
      <c r="Q532" s="5"/>
      <c r="R532" s="5"/>
      <c r="S532" s="45"/>
      <c r="T532" s="5" t="s">
        <v>2889</v>
      </c>
      <c r="U532" s="5" t="s">
        <v>2462</v>
      </c>
      <c r="V532" s="5" t="s">
        <v>1763</v>
      </c>
      <c r="W532" s="5" t="s">
        <v>2890</v>
      </c>
      <c r="X532" s="45" t="s">
        <v>1829</v>
      </c>
      <c r="Y532" s="5"/>
      <c r="Z532" s="5"/>
      <c r="AA532" s="5"/>
    </row>
    <row r="533" ht="39" spans="1:27">
      <c r="A533" s="48"/>
      <c r="B533" s="5" t="s">
        <v>597</v>
      </c>
      <c r="C533" s="5" t="s">
        <v>2851</v>
      </c>
      <c r="D533" s="5">
        <v>22251218</v>
      </c>
      <c r="E533" s="5" t="s">
        <v>770</v>
      </c>
      <c r="F533" s="5"/>
      <c r="G533" s="5"/>
      <c r="H533" s="5"/>
      <c r="I533" s="5"/>
      <c r="J533" s="5"/>
      <c r="K533" s="5"/>
      <c r="L533" s="5"/>
      <c r="M533" s="5"/>
      <c r="N533" s="5" t="s">
        <v>2891</v>
      </c>
      <c r="O533" s="5" t="s">
        <v>1603</v>
      </c>
      <c r="P533" s="5"/>
      <c r="Q533" s="169">
        <v>45352</v>
      </c>
      <c r="R533" s="5" t="s">
        <v>2892</v>
      </c>
      <c r="S533" s="170" t="s">
        <v>1685</v>
      </c>
      <c r="T533" s="5"/>
      <c r="U533" s="5"/>
      <c r="V533" s="5"/>
      <c r="W533" s="5"/>
      <c r="X533" s="5"/>
      <c r="Y533" s="5"/>
      <c r="Z533" s="5"/>
      <c r="AA533" s="5"/>
    </row>
    <row r="534" ht="39" spans="1:27">
      <c r="A534" s="48"/>
      <c r="B534" s="5" t="s">
        <v>597</v>
      </c>
      <c r="C534" s="5" t="s">
        <v>2851</v>
      </c>
      <c r="D534" s="5">
        <v>22251218</v>
      </c>
      <c r="E534" s="5" t="s">
        <v>770</v>
      </c>
      <c r="F534" s="5"/>
      <c r="G534" s="5"/>
      <c r="H534" s="5"/>
      <c r="I534" s="5"/>
      <c r="J534" s="5"/>
      <c r="K534" s="5"/>
      <c r="L534" s="5"/>
      <c r="M534" s="5"/>
      <c r="N534" s="5" t="s">
        <v>2893</v>
      </c>
      <c r="O534" s="5" t="s">
        <v>1603</v>
      </c>
      <c r="P534" s="5"/>
      <c r="Q534" s="169">
        <v>45352</v>
      </c>
      <c r="R534" s="5" t="s">
        <v>2868</v>
      </c>
      <c r="S534" s="45" t="s">
        <v>1755</v>
      </c>
      <c r="T534" s="5"/>
      <c r="U534" s="5"/>
      <c r="V534" s="5"/>
      <c r="W534" s="5"/>
      <c r="X534" s="5"/>
      <c r="Y534" s="5"/>
      <c r="Z534" s="5"/>
      <c r="AA534" s="5"/>
    </row>
    <row r="535" ht="39" spans="1:27">
      <c r="A535" s="48"/>
      <c r="B535" s="5" t="s">
        <v>597</v>
      </c>
      <c r="C535" s="5" t="s">
        <v>2851</v>
      </c>
      <c r="D535" s="5">
        <v>22251218</v>
      </c>
      <c r="E535" s="5" t="s">
        <v>770</v>
      </c>
      <c r="F535" s="5"/>
      <c r="G535" s="5"/>
      <c r="H535" s="5"/>
      <c r="I535" s="5"/>
      <c r="J535" s="5"/>
      <c r="K535" s="5"/>
      <c r="L535" s="5"/>
      <c r="M535" s="5"/>
      <c r="N535" s="5" t="s">
        <v>2894</v>
      </c>
      <c r="O535" s="5" t="s">
        <v>1603</v>
      </c>
      <c r="P535" s="5"/>
      <c r="Q535" s="169">
        <v>45352</v>
      </c>
      <c r="R535" s="5" t="s">
        <v>2864</v>
      </c>
      <c r="S535" s="45" t="s">
        <v>2895</v>
      </c>
      <c r="T535" s="5"/>
      <c r="U535" s="5"/>
      <c r="V535" s="5"/>
      <c r="W535" s="5"/>
      <c r="X535" s="5"/>
      <c r="Y535" s="5"/>
      <c r="Z535" s="5"/>
      <c r="AA535" s="5"/>
    </row>
    <row r="536" ht="39" spans="1:27">
      <c r="A536" s="48"/>
      <c r="B536" s="5" t="s">
        <v>599</v>
      </c>
      <c r="C536" s="5" t="s">
        <v>2851</v>
      </c>
      <c r="D536" s="5">
        <v>22251223</v>
      </c>
      <c r="E536" s="5" t="s">
        <v>674</v>
      </c>
      <c r="F536" s="5"/>
      <c r="G536" s="5"/>
      <c r="H536" s="5"/>
      <c r="I536" s="5"/>
      <c r="J536" s="5"/>
      <c r="K536" s="5"/>
      <c r="L536" s="5"/>
      <c r="M536" s="5"/>
      <c r="N536" s="5" t="s">
        <v>2859</v>
      </c>
      <c r="O536" s="5" t="s">
        <v>1603</v>
      </c>
      <c r="P536" s="5"/>
      <c r="Q536" s="5" t="s">
        <v>2896</v>
      </c>
      <c r="R536" s="5" t="s">
        <v>2897</v>
      </c>
      <c r="S536" s="5">
        <v>2</v>
      </c>
      <c r="T536" s="5"/>
      <c r="U536" s="5"/>
      <c r="V536" s="5"/>
      <c r="W536" s="5"/>
      <c r="X536" s="5"/>
      <c r="Y536" s="5"/>
      <c r="Z536" s="5"/>
      <c r="AA536" s="5"/>
    </row>
    <row r="537" ht="39" spans="1:27">
      <c r="A537" s="48"/>
      <c r="B537" s="5" t="s">
        <v>599</v>
      </c>
      <c r="C537" s="5" t="s">
        <v>2851</v>
      </c>
      <c r="D537" s="5">
        <v>22251223</v>
      </c>
      <c r="E537" s="5" t="s">
        <v>674</v>
      </c>
      <c r="F537" s="5"/>
      <c r="G537" s="5"/>
      <c r="H537" s="5"/>
      <c r="I537" s="5"/>
      <c r="J537" s="5"/>
      <c r="K537" s="5"/>
      <c r="L537" s="5"/>
      <c r="M537" s="5"/>
      <c r="N537" s="5" t="s">
        <v>2856</v>
      </c>
      <c r="O537" s="5" t="s">
        <v>1603</v>
      </c>
      <c r="P537" s="5"/>
      <c r="Q537" s="5" t="s">
        <v>2898</v>
      </c>
      <c r="R537" s="5" t="s">
        <v>2899</v>
      </c>
      <c r="S537" s="5">
        <v>2</v>
      </c>
      <c r="T537" s="5"/>
      <c r="U537" s="5"/>
      <c r="V537" s="5"/>
      <c r="W537" s="5"/>
      <c r="X537" s="5"/>
      <c r="Y537" s="5"/>
      <c r="Z537" s="5"/>
      <c r="AA537" s="5"/>
    </row>
    <row r="538" ht="39" spans="1:27">
      <c r="A538" s="48"/>
      <c r="B538" s="5" t="s">
        <v>599</v>
      </c>
      <c r="C538" s="5" t="s">
        <v>2851</v>
      </c>
      <c r="D538" s="5">
        <v>22251223</v>
      </c>
      <c r="E538" s="5" t="s">
        <v>674</v>
      </c>
      <c r="F538" s="5"/>
      <c r="G538" s="5"/>
      <c r="H538" s="5"/>
      <c r="I538" s="5"/>
      <c r="J538" s="5"/>
      <c r="K538" s="5"/>
      <c r="L538" s="5"/>
      <c r="M538" s="5"/>
      <c r="N538" s="5" t="s">
        <v>2866</v>
      </c>
      <c r="O538" s="5" t="s">
        <v>1603</v>
      </c>
      <c r="P538" s="5"/>
      <c r="Q538" s="5" t="s">
        <v>2225</v>
      </c>
      <c r="R538" s="5" t="s">
        <v>2900</v>
      </c>
      <c r="S538" s="5">
        <v>1</v>
      </c>
      <c r="T538" s="5"/>
      <c r="U538" s="5"/>
      <c r="V538" s="5"/>
      <c r="W538" s="5"/>
      <c r="X538" s="5"/>
      <c r="Y538" s="5"/>
      <c r="Z538" s="5"/>
      <c r="AA538" s="5"/>
    </row>
    <row r="539" ht="39" spans="1:27">
      <c r="A539" s="48"/>
      <c r="B539" s="5" t="s">
        <v>599</v>
      </c>
      <c r="C539" s="5" t="s">
        <v>2851</v>
      </c>
      <c r="D539" s="5">
        <v>22251223</v>
      </c>
      <c r="E539" s="5" t="s">
        <v>674</v>
      </c>
      <c r="F539" s="5"/>
      <c r="G539" s="5"/>
      <c r="H539" s="5"/>
      <c r="I539" s="5"/>
      <c r="J539" s="5"/>
      <c r="K539" s="5"/>
      <c r="L539" s="5"/>
      <c r="M539" s="5"/>
      <c r="N539" s="5" t="s">
        <v>2862</v>
      </c>
      <c r="O539" s="5" t="s">
        <v>1603</v>
      </c>
      <c r="P539" s="5"/>
      <c r="Q539" s="5" t="s">
        <v>2901</v>
      </c>
      <c r="R539" s="5" t="s">
        <v>2902</v>
      </c>
      <c r="S539" s="5">
        <v>2</v>
      </c>
      <c r="T539" s="5"/>
      <c r="U539" s="5"/>
      <c r="V539" s="5"/>
      <c r="W539" s="5"/>
      <c r="X539" s="5"/>
      <c r="Y539" s="5"/>
      <c r="Z539" s="5"/>
      <c r="AA539" s="5"/>
    </row>
    <row r="540" ht="39" spans="1:27">
      <c r="A540" s="48"/>
      <c r="B540" s="5" t="s">
        <v>616</v>
      </c>
      <c r="C540" s="5" t="s">
        <v>2903</v>
      </c>
      <c r="D540" s="5">
        <v>22251237</v>
      </c>
      <c r="E540" s="5" t="s">
        <v>674</v>
      </c>
      <c r="F540" s="5"/>
      <c r="G540" s="5"/>
      <c r="H540" s="5"/>
      <c r="I540" s="5"/>
      <c r="J540" s="5"/>
      <c r="K540" s="5"/>
      <c r="L540" s="5"/>
      <c r="M540" s="5"/>
      <c r="N540" s="5" t="s">
        <v>2904</v>
      </c>
      <c r="O540" s="5" t="s">
        <v>1603</v>
      </c>
      <c r="P540" s="5" t="s">
        <v>174</v>
      </c>
      <c r="Q540" s="5" t="s">
        <v>2905</v>
      </c>
      <c r="R540" s="5" t="s">
        <v>2906</v>
      </c>
      <c r="S540" s="41" t="s">
        <v>1644</v>
      </c>
      <c r="T540" s="5"/>
      <c r="U540" s="5"/>
      <c r="V540" s="5"/>
      <c r="W540" s="5"/>
      <c r="X540" s="5"/>
      <c r="Y540" s="5"/>
      <c r="Z540" s="5"/>
      <c r="AA540" s="5"/>
    </row>
    <row r="541" ht="52" spans="1:27">
      <c r="A541" s="48"/>
      <c r="B541" s="5" t="s">
        <v>601</v>
      </c>
      <c r="C541" s="5" t="s">
        <v>2851</v>
      </c>
      <c r="D541" s="5">
        <v>22251239</v>
      </c>
      <c r="E541" s="5" t="s">
        <v>928</v>
      </c>
      <c r="F541" s="5"/>
      <c r="G541" s="5"/>
      <c r="H541" s="5"/>
      <c r="I541" s="5"/>
      <c r="J541" s="5"/>
      <c r="K541" s="5"/>
      <c r="L541" s="5"/>
      <c r="M541" s="5"/>
      <c r="N541" s="5" t="s">
        <v>2891</v>
      </c>
      <c r="O541" s="5" t="s">
        <v>1603</v>
      </c>
      <c r="P541" s="5" t="s">
        <v>174</v>
      </c>
      <c r="Q541" s="5" t="s">
        <v>2907</v>
      </c>
      <c r="R541" s="5" t="s">
        <v>2861</v>
      </c>
      <c r="S541" s="45" t="s">
        <v>1757</v>
      </c>
      <c r="T541" s="5"/>
      <c r="U541" s="5"/>
      <c r="V541" s="5"/>
      <c r="W541" s="5"/>
      <c r="X541" s="5"/>
      <c r="Y541" s="5"/>
      <c r="Z541" s="5"/>
      <c r="AA541" s="5"/>
    </row>
    <row r="542" ht="52" spans="1:27">
      <c r="A542" s="48"/>
      <c r="B542" s="5" t="s">
        <v>601</v>
      </c>
      <c r="C542" s="5" t="s">
        <v>2851</v>
      </c>
      <c r="D542" s="5">
        <v>22251239</v>
      </c>
      <c r="E542" s="5" t="s">
        <v>928</v>
      </c>
      <c r="F542" s="5"/>
      <c r="G542" s="5"/>
      <c r="H542" s="5"/>
      <c r="I542" s="5"/>
      <c r="J542" s="5"/>
      <c r="K542" s="5"/>
      <c r="L542" s="5"/>
      <c r="M542" s="5"/>
      <c r="N542" s="5" t="s">
        <v>2908</v>
      </c>
      <c r="O542" s="5" t="s">
        <v>1603</v>
      </c>
      <c r="P542" s="5" t="s">
        <v>174</v>
      </c>
      <c r="Q542" s="5" t="s">
        <v>2909</v>
      </c>
      <c r="R542" s="5" t="s">
        <v>2910</v>
      </c>
      <c r="S542" s="45" t="s">
        <v>1719</v>
      </c>
      <c r="T542" s="5"/>
      <c r="U542" s="5"/>
      <c r="V542" s="5"/>
      <c r="W542" s="5"/>
      <c r="X542" s="5"/>
      <c r="Y542" s="5"/>
      <c r="Z542" s="5"/>
      <c r="AA542" s="5"/>
    </row>
    <row r="543" ht="52" spans="1:27">
      <c r="A543" s="48"/>
      <c r="B543" s="5" t="s">
        <v>601</v>
      </c>
      <c r="C543" s="5" t="s">
        <v>2851</v>
      </c>
      <c r="D543" s="5">
        <v>22251239</v>
      </c>
      <c r="E543" s="5" t="s">
        <v>928</v>
      </c>
      <c r="F543" s="5"/>
      <c r="G543" s="5"/>
      <c r="H543" s="5"/>
      <c r="I543" s="5"/>
      <c r="J543" s="5"/>
      <c r="K543" s="5"/>
      <c r="L543" s="5"/>
      <c r="M543" s="5"/>
      <c r="N543" s="5" t="s">
        <v>2862</v>
      </c>
      <c r="O543" s="5" t="s">
        <v>1603</v>
      </c>
      <c r="P543" s="5" t="s">
        <v>174</v>
      </c>
      <c r="Q543" s="5" t="s">
        <v>2863</v>
      </c>
      <c r="R543" s="5" t="s">
        <v>2864</v>
      </c>
      <c r="S543" s="45" t="s">
        <v>2595</v>
      </c>
      <c r="T543" s="5"/>
      <c r="U543" s="5"/>
      <c r="V543" s="5"/>
      <c r="W543" s="5"/>
      <c r="X543" s="5"/>
      <c r="Y543" s="5"/>
      <c r="Z543" s="5"/>
      <c r="AA543" s="5"/>
    </row>
    <row r="544" ht="52" spans="1:27">
      <c r="A544" s="48"/>
      <c r="B544" s="5" t="s">
        <v>601</v>
      </c>
      <c r="C544" s="5" t="s">
        <v>2851</v>
      </c>
      <c r="D544" s="5">
        <v>22251239</v>
      </c>
      <c r="E544" s="5" t="s">
        <v>928</v>
      </c>
      <c r="F544" s="5"/>
      <c r="G544" s="5"/>
      <c r="H544" s="5"/>
      <c r="I544" s="5"/>
      <c r="J544" s="5"/>
      <c r="K544" s="5"/>
      <c r="L544" s="5"/>
      <c r="M544" s="5"/>
      <c r="N544" s="5" t="s">
        <v>2866</v>
      </c>
      <c r="O544" s="5" t="s">
        <v>1603</v>
      </c>
      <c r="P544" s="5" t="s">
        <v>174</v>
      </c>
      <c r="Q544" s="5" t="s">
        <v>2867</v>
      </c>
      <c r="R544" s="5" t="s">
        <v>2868</v>
      </c>
      <c r="S544" s="45" t="s">
        <v>1742</v>
      </c>
      <c r="T544" s="5"/>
      <c r="U544" s="5"/>
      <c r="V544" s="5"/>
      <c r="W544" s="5"/>
      <c r="X544" s="5"/>
      <c r="Y544" s="5"/>
      <c r="Z544" s="5"/>
      <c r="AA544" s="5"/>
    </row>
    <row r="545" ht="52" spans="1:27">
      <c r="A545" s="48"/>
      <c r="B545" s="5" t="s">
        <v>601</v>
      </c>
      <c r="C545" s="5" t="s">
        <v>2851</v>
      </c>
      <c r="D545" s="5">
        <v>22251239</v>
      </c>
      <c r="E545" s="5" t="s">
        <v>928</v>
      </c>
      <c r="F545" s="5"/>
      <c r="G545" s="5"/>
      <c r="H545" s="5"/>
      <c r="I545" s="5"/>
      <c r="J545" s="5"/>
      <c r="K545" s="5"/>
      <c r="L545" s="5"/>
      <c r="M545" s="5"/>
      <c r="N545" s="5" t="s">
        <v>2856</v>
      </c>
      <c r="O545" s="5" t="s">
        <v>1603</v>
      </c>
      <c r="P545" s="5" t="s">
        <v>174</v>
      </c>
      <c r="Q545" s="5" t="s">
        <v>2880</v>
      </c>
      <c r="R545" s="5" t="s">
        <v>2881</v>
      </c>
      <c r="S545" s="45" t="s">
        <v>1755</v>
      </c>
      <c r="T545" s="5"/>
      <c r="U545" s="5"/>
      <c r="V545" s="5"/>
      <c r="W545" s="5"/>
      <c r="X545" s="5"/>
      <c r="Y545" s="5"/>
      <c r="Z545" s="5"/>
      <c r="AA545" s="5"/>
    </row>
    <row r="546" ht="52" spans="1:27">
      <c r="A546" s="48"/>
      <c r="B546" s="5" t="s">
        <v>606</v>
      </c>
      <c r="C546" s="5" t="s">
        <v>590</v>
      </c>
      <c r="D546" s="5">
        <v>22251284</v>
      </c>
      <c r="E546" s="5" t="s">
        <v>674</v>
      </c>
      <c r="F546" s="5"/>
      <c r="G546" s="5"/>
      <c r="H546" s="5" t="s">
        <v>2911</v>
      </c>
      <c r="I546" s="5" t="s">
        <v>2912</v>
      </c>
      <c r="J546" s="165">
        <v>45398</v>
      </c>
      <c r="K546" s="5" t="s">
        <v>2913</v>
      </c>
      <c r="L546" s="5" t="s">
        <v>2914</v>
      </c>
      <c r="M546" s="5">
        <v>1</v>
      </c>
      <c r="N546" s="5"/>
      <c r="O546" s="5"/>
      <c r="P546" s="5"/>
      <c r="Q546" s="5"/>
      <c r="R546" s="5"/>
      <c r="S546" s="41"/>
      <c r="T546" s="5"/>
      <c r="U546" s="5"/>
      <c r="V546" s="5"/>
      <c r="W546" s="5"/>
      <c r="X546" s="5"/>
      <c r="Y546" s="5"/>
      <c r="Z546" s="5"/>
      <c r="AA546" s="5"/>
    </row>
    <row r="547" ht="104" spans="1:27">
      <c r="A547" s="48"/>
      <c r="B547" s="5" t="s">
        <v>591</v>
      </c>
      <c r="C547" s="5" t="s">
        <v>2851</v>
      </c>
      <c r="D547" s="5">
        <v>22251293</v>
      </c>
      <c r="E547" s="5" t="s">
        <v>674</v>
      </c>
      <c r="F547" s="5"/>
      <c r="G547" s="5"/>
      <c r="H547" s="5" t="s">
        <v>2538</v>
      </c>
      <c r="I547" s="5" t="s">
        <v>2915</v>
      </c>
      <c r="J547" s="165">
        <v>45452</v>
      </c>
      <c r="K547" s="5" t="s">
        <v>1586</v>
      </c>
      <c r="L547" s="5" t="s">
        <v>2916</v>
      </c>
      <c r="M547" s="41">
        <v>45299</v>
      </c>
      <c r="N547" s="5"/>
      <c r="O547" s="5"/>
      <c r="P547" s="5"/>
      <c r="Q547" s="5"/>
      <c r="R547" s="5"/>
      <c r="S547" s="5"/>
      <c r="T547" s="5"/>
      <c r="U547" s="5"/>
      <c r="V547" s="5"/>
      <c r="W547" s="5"/>
      <c r="X547" s="5"/>
      <c r="Y547" s="5"/>
      <c r="Z547" s="5"/>
      <c r="AA547" s="5"/>
    </row>
    <row r="548" ht="78" spans="1:27">
      <c r="A548" s="48"/>
      <c r="B548" s="5" t="s">
        <v>610</v>
      </c>
      <c r="C548" s="5" t="s">
        <v>2851</v>
      </c>
      <c r="D548" s="5">
        <v>22251097</v>
      </c>
      <c r="E548" s="5" t="s">
        <v>674</v>
      </c>
      <c r="F548" s="5"/>
      <c r="G548" s="5"/>
      <c r="H548" s="5"/>
      <c r="I548" s="5"/>
      <c r="J548" s="5"/>
      <c r="K548" s="5"/>
      <c r="L548" s="5"/>
      <c r="M548" s="5"/>
      <c r="N548" s="5"/>
      <c r="O548" s="5"/>
      <c r="P548" s="5"/>
      <c r="Q548" s="5"/>
      <c r="R548" s="5"/>
      <c r="S548" s="5"/>
      <c r="T548" s="5"/>
      <c r="U548" s="5"/>
      <c r="V548" s="5"/>
      <c r="W548" s="5"/>
      <c r="X548" s="5"/>
      <c r="Y548" s="42"/>
      <c r="Z548" s="42" t="s">
        <v>2887</v>
      </c>
      <c r="AA548" s="42" t="s">
        <v>2888</v>
      </c>
    </row>
    <row r="549" ht="52" spans="1:27">
      <c r="A549" s="6" t="s">
        <v>1424</v>
      </c>
      <c r="B549" s="25" t="s">
        <v>1428</v>
      </c>
      <c r="C549" s="25" t="s">
        <v>2917</v>
      </c>
      <c r="D549" s="25">
        <v>12151006</v>
      </c>
      <c r="E549" s="25" t="s">
        <v>631</v>
      </c>
      <c r="F549" s="25"/>
      <c r="G549" s="25"/>
      <c r="H549" s="25" t="s">
        <v>2918</v>
      </c>
      <c r="I549" s="25" t="s">
        <v>2919</v>
      </c>
      <c r="J549" s="25">
        <v>2024.7</v>
      </c>
      <c r="K549" s="25" t="s">
        <v>2920</v>
      </c>
      <c r="L549" s="25" t="s">
        <v>2921</v>
      </c>
      <c r="M549" s="25" t="s">
        <v>1829</v>
      </c>
      <c r="N549" s="25"/>
      <c r="O549" s="25"/>
      <c r="P549" s="25"/>
      <c r="Q549" s="25"/>
      <c r="R549" s="25"/>
      <c r="S549" s="25"/>
      <c r="T549" s="25"/>
      <c r="U549" s="25"/>
      <c r="V549" s="25"/>
      <c r="W549" s="25"/>
      <c r="X549" s="25"/>
      <c r="Y549" s="25"/>
      <c r="Z549" s="25"/>
      <c r="AA549" s="25"/>
    </row>
    <row r="550" ht="65" spans="1:27">
      <c r="A550" s="6"/>
      <c r="B550" s="25" t="s">
        <v>1428</v>
      </c>
      <c r="C550" s="25" t="s">
        <v>2917</v>
      </c>
      <c r="D550" s="25">
        <v>12151006</v>
      </c>
      <c r="E550" s="25" t="s">
        <v>631</v>
      </c>
      <c r="F550" s="25"/>
      <c r="G550" s="25"/>
      <c r="H550" s="25" t="s">
        <v>2922</v>
      </c>
      <c r="I550" s="25" t="s">
        <v>2923</v>
      </c>
      <c r="J550" s="25">
        <v>2024.6</v>
      </c>
      <c r="K550" s="25" t="s">
        <v>2924</v>
      </c>
      <c r="L550" s="25" t="s">
        <v>2925</v>
      </c>
      <c r="M550" s="25" t="s">
        <v>1601</v>
      </c>
      <c r="N550" s="25"/>
      <c r="O550" s="25"/>
      <c r="P550" s="25"/>
      <c r="Q550" s="25"/>
      <c r="R550" s="25"/>
      <c r="S550" s="25"/>
      <c r="T550" s="25"/>
      <c r="U550" s="25"/>
      <c r="V550" s="25"/>
      <c r="W550" s="25"/>
      <c r="X550" s="25"/>
      <c r="Y550" s="25"/>
      <c r="Z550" s="25"/>
      <c r="AA550" s="25"/>
    </row>
    <row r="551" ht="36" spans="1:27">
      <c r="A551" s="6"/>
      <c r="B551" s="161" t="s">
        <v>1444</v>
      </c>
      <c r="C551" s="20" t="s">
        <v>1426</v>
      </c>
      <c r="D551" s="20">
        <v>12151003</v>
      </c>
      <c r="E551" s="25" t="s">
        <v>629</v>
      </c>
      <c r="F551" s="10"/>
      <c r="G551" s="10"/>
      <c r="H551" s="87"/>
      <c r="I551" s="87"/>
      <c r="J551" s="166"/>
      <c r="K551" s="87"/>
      <c r="L551" s="87"/>
      <c r="M551" s="34"/>
      <c r="N551" s="10"/>
      <c r="O551" s="10"/>
      <c r="P551" s="10"/>
      <c r="Q551" s="10"/>
      <c r="R551" s="10"/>
      <c r="S551" s="10"/>
      <c r="T551" s="10"/>
      <c r="U551" s="10"/>
      <c r="V551" s="10"/>
      <c r="W551" s="10"/>
      <c r="X551" s="10"/>
      <c r="Y551" s="10"/>
      <c r="Z551" s="10"/>
      <c r="AA551" s="10"/>
    </row>
    <row r="552" ht="36" spans="1:27">
      <c r="A552" s="6"/>
      <c r="B552" s="162" t="s">
        <v>1431</v>
      </c>
      <c r="C552" s="20" t="s">
        <v>1426</v>
      </c>
      <c r="D552" s="25">
        <v>12151012</v>
      </c>
      <c r="E552" s="25" t="s">
        <v>819</v>
      </c>
      <c r="F552" s="10"/>
      <c r="G552" s="10"/>
      <c r="H552" s="87"/>
      <c r="I552" s="87"/>
      <c r="J552" s="87"/>
      <c r="K552" s="87"/>
      <c r="L552" s="87"/>
      <c r="M552" s="34"/>
      <c r="N552" s="10"/>
      <c r="O552" s="10"/>
      <c r="P552" s="10"/>
      <c r="Q552" s="10"/>
      <c r="R552" s="10"/>
      <c r="S552" s="10"/>
      <c r="T552" s="10"/>
      <c r="U552" s="10"/>
      <c r="V552" s="10"/>
      <c r="W552" s="10"/>
      <c r="X552" s="10"/>
      <c r="Y552" s="10"/>
      <c r="Z552" s="10"/>
      <c r="AA552" s="10"/>
    </row>
    <row r="553" ht="78" spans="1:27">
      <c r="A553" s="6"/>
      <c r="B553" s="25" t="s">
        <v>1432</v>
      </c>
      <c r="C553" s="25" t="s">
        <v>1426</v>
      </c>
      <c r="D553" s="25">
        <v>12151011</v>
      </c>
      <c r="E553" s="25" t="s">
        <v>1433</v>
      </c>
      <c r="F553" s="25"/>
      <c r="G553" s="25"/>
      <c r="H553" s="25" t="s">
        <v>2926</v>
      </c>
      <c r="I553" s="25" t="s">
        <v>2927</v>
      </c>
      <c r="J553" s="25" t="s">
        <v>2928</v>
      </c>
      <c r="K553" s="25" t="s">
        <v>1586</v>
      </c>
      <c r="L553" s="25" t="s">
        <v>2929</v>
      </c>
      <c r="M553" s="25" t="s">
        <v>1630</v>
      </c>
      <c r="N553" s="4"/>
      <c r="O553" s="10"/>
      <c r="P553" s="10"/>
      <c r="Q553" s="10"/>
      <c r="R553" s="10"/>
      <c r="S553" s="10"/>
      <c r="T553" s="10"/>
      <c r="U553" s="10"/>
      <c r="V553" s="10"/>
      <c r="W553" s="10"/>
      <c r="X553" s="10"/>
      <c r="Y553" s="10"/>
      <c r="Z553" s="10"/>
      <c r="AA553" s="10"/>
    </row>
    <row r="554" ht="39" spans="1:27">
      <c r="A554" s="6"/>
      <c r="B554" s="162" t="s">
        <v>1435</v>
      </c>
      <c r="C554" s="25" t="s">
        <v>1426</v>
      </c>
      <c r="D554" s="25">
        <v>12151002</v>
      </c>
      <c r="E554" s="25" t="s">
        <v>629</v>
      </c>
      <c r="F554" s="25"/>
      <c r="G554" s="25"/>
      <c r="H554" s="25"/>
      <c r="I554" s="25"/>
      <c r="J554" s="25"/>
      <c r="K554" s="25"/>
      <c r="L554" s="25"/>
      <c r="M554" s="25"/>
      <c r="N554" s="10"/>
      <c r="O554" s="10"/>
      <c r="P554" s="10"/>
      <c r="Q554" s="10"/>
      <c r="R554" s="10"/>
      <c r="S554" s="10"/>
      <c r="T554" s="10"/>
      <c r="U554" s="10"/>
      <c r="V554" s="10"/>
      <c r="W554" s="10"/>
      <c r="X554" s="10"/>
      <c r="Y554" s="10"/>
      <c r="Z554" s="10"/>
      <c r="AA554" s="10"/>
    </row>
    <row r="555" ht="65" spans="1:27">
      <c r="A555" s="6"/>
      <c r="B555" s="25" t="s">
        <v>1425</v>
      </c>
      <c r="C555" s="25" t="s">
        <v>2930</v>
      </c>
      <c r="D555" s="555" t="s">
        <v>2931</v>
      </c>
      <c r="E555" s="25" t="s">
        <v>770</v>
      </c>
      <c r="F555" s="25"/>
      <c r="G555" s="25"/>
      <c r="H555" s="25" t="s">
        <v>2932</v>
      </c>
      <c r="I555" s="25" t="s">
        <v>2933</v>
      </c>
      <c r="J555" s="25" t="s">
        <v>2934</v>
      </c>
      <c r="K555" s="25" t="s">
        <v>2935</v>
      </c>
      <c r="L555" s="25" t="s">
        <v>2936</v>
      </c>
      <c r="M555" s="25" t="s">
        <v>2937</v>
      </c>
      <c r="N555" s="10"/>
      <c r="O555" s="10"/>
      <c r="P555" s="10"/>
      <c r="Q555" s="10"/>
      <c r="R555" s="10"/>
      <c r="S555" s="10"/>
      <c r="T555" s="10"/>
      <c r="U555" s="10"/>
      <c r="V555" s="10"/>
      <c r="W555" s="10"/>
      <c r="X555" s="10"/>
      <c r="Y555" s="10"/>
      <c r="Z555" s="10"/>
      <c r="AA555" s="10"/>
    </row>
    <row r="556" ht="78" spans="1:27">
      <c r="A556" s="6"/>
      <c r="B556" s="25" t="s">
        <v>1425</v>
      </c>
      <c r="C556" s="25" t="s">
        <v>2930</v>
      </c>
      <c r="D556" s="555" t="s">
        <v>2931</v>
      </c>
      <c r="E556" s="25" t="s">
        <v>770</v>
      </c>
      <c r="F556" s="25"/>
      <c r="G556" s="25"/>
      <c r="H556" s="25" t="s">
        <v>2938</v>
      </c>
      <c r="I556" s="25" t="s">
        <v>2939</v>
      </c>
      <c r="J556" s="25">
        <v>45200</v>
      </c>
      <c r="K556" s="25" t="s">
        <v>2940</v>
      </c>
      <c r="L556" s="25" t="s">
        <v>2936</v>
      </c>
      <c r="M556" s="25" t="s">
        <v>2937</v>
      </c>
      <c r="N556" s="10"/>
      <c r="O556" s="10"/>
      <c r="P556" s="10"/>
      <c r="Q556" s="10"/>
      <c r="R556" s="10"/>
      <c r="S556" s="10"/>
      <c r="T556" s="10"/>
      <c r="U556" s="10"/>
      <c r="V556" s="10"/>
      <c r="W556" s="10"/>
      <c r="X556" s="10"/>
      <c r="Y556" s="10"/>
      <c r="Z556" s="10"/>
      <c r="AA556" s="10"/>
    </row>
    <row r="557" ht="52" spans="1:27">
      <c r="A557" s="6"/>
      <c r="B557" s="25" t="s">
        <v>1428</v>
      </c>
      <c r="C557" s="25" t="s">
        <v>2917</v>
      </c>
      <c r="D557" s="25">
        <v>12151007.0666667</v>
      </c>
      <c r="E557" s="25" t="s">
        <v>631</v>
      </c>
      <c r="F557" s="25"/>
      <c r="G557" s="25"/>
      <c r="H557" s="25" t="s">
        <v>2941</v>
      </c>
      <c r="I557" s="25" t="s">
        <v>2919</v>
      </c>
      <c r="J557" s="25">
        <v>2024.5</v>
      </c>
      <c r="K557" s="25" t="s">
        <v>2920</v>
      </c>
      <c r="L557" s="25" t="s">
        <v>2921</v>
      </c>
      <c r="M557" s="25" t="s">
        <v>1829</v>
      </c>
      <c r="N557" s="25"/>
      <c r="O557" s="25"/>
      <c r="P557" s="25"/>
      <c r="Q557" s="25"/>
      <c r="R557" s="25"/>
      <c r="S557" s="25"/>
      <c r="T557" s="25"/>
      <c r="U557" s="25"/>
      <c r="V557" s="25"/>
      <c r="W557" s="25"/>
      <c r="X557" s="25"/>
      <c r="Y557" s="25"/>
      <c r="Z557" s="25"/>
      <c r="AA557" s="25"/>
    </row>
    <row r="558" ht="65" spans="1:27">
      <c r="A558" s="6"/>
      <c r="B558" s="25" t="s">
        <v>1428</v>
      </c>
      <c r="C558" s="25" t="s">
        <v>2917</v>
      </c>
      <c r="D558" s="25">
        <v>12151007.1809524</v>
      </c>
      <c r="E558" s="25" t="s">
        <v>631</v>
      </c>
      <c r="F558" s="25"/>
      <c r="G558" s="25"/>
      <c r="H558" s="25" t="s">
        <v>2922</v>
      </c>
      <c r="I558" s="25" t="s">
        <v>2923</v>
      </c>
      <c r="J558" s="25">
        <v>2024.4</v>
      </c>
      <c r="K558" s="25" t="s">
        <v>2924</v>
      </c>
      <c r="L558" s="25" t="s">
        <v>2925</v>
      </c>
      <c r="M558" s="25" t="s">
        <v>1601</v>
      </c>
      <c r="N558" s="25"/>
      <c r="O558" s="25"/>
      <c r="P558" s="25"/>
      <c r="Q558" s="25"/>
      <c r="R558" s="25"/>
      <c r="S558" s="25"/>
      <c r="T558" s="25"/>
      <c r="U558" s="25"/>
      <c r="V558" s="25"/>
      <c r="W558" s="25"/>
      <c r="X558" s="25"/>
      <c r="Y558" s="25"/>
      <c r="Z558" s="25"/>
      <c r="AA558" s="25"/>
    </row>
    <row r="559" ht="36" spans="1:27">
      <c r="A559" s="6"/>
      <c r="B559" s="161" t="s">
        <v>1444</v>
      </c>
      <c r="C559" s="20" t="s">
        <v>1426</v>
      </c>
      <c r="D559" s="20">
        <v>12151007.2952381</v>
      </c>
      <c r="E559" s="25" t="s">
        <v>629</v>
      </c>
      <c r="F559" s="10"/>
      <c r="G559" s="10"/>
      <c r="H559" s="87"/>
      <c r="I559" s="87"/>
      <c r="J559" s="166"/>
      <c r="K559" s="87"/>
      <c r="L559" s="87"/>
      <c r="M559" s="34"/>
      <c r="N559" s="10"/>
      <c r="O559" s="10"/>
      <c r="P559" s="10"/>
      <c r="Q559" s="10"/>
      <c r="R559" s="10"/>
      <c r="S559" s="10"/>
      <c r="T559" s="10"/>
      <c r="U559" s="10"/>
      <c r="V559" s="10"/>
      <c r="W559" s="10"/>
      <c r="X559" s="10"/>
      <c r="Y559" s="10"/>
      <c r="Z559" s="10"/>
      <c r="AA559" s="10"/>
    </row>
    <row r="560" ht="36" spans="1:27">
      <c r="A560" s="6"/>
      <c r="B560" s="162" t="s">
        <v>1431</v>
      </c>
      <c r="C560" s="20" t="s">
        <v>1426</v>
      </c>
      <c r="D560" s="25">
        <v>12151007.4095238</v>
      </c>
      <c r="E560" s="25" t="s">
        <v>819</v>
      </c>
      <c r="F560" s="10"/>
      <c r="G560" s="10"/>
      <c r="H560" s="87"/>
      <c r="I560" s="87"/>
      <c r="J560" s="87"/>
      <c r="K560" s="87"/>
      <c r="L560" s="87"/>
      <c r="M560" s="34"/>
      <c r="N560" s="10"/>
      <c r="O560" s="10"/>
      <c r="P560" s="10"/>
      <c r="Q560" s="10"/>
      <c r="R560" s="10"/>
      <c r="S560" s="10"/>
      <c r="T560" s="10"/>
      <c r="U560" s="10"/>
      <c r="V560" s="10"/>
      <c r="W560" s="10"/>
      <c r="X560" s="10"/>
      <c r="Y560" s="10"/>
      <c r="Z560" s="10"/>
      <c r="AA560" s="10"/>
    </row>
    <row r="561" ht="78" spans="1:27">
      <c r="A561" s="6"/>
      <c r="B561" s="25" t="s">
        <v>1432</v>
      </c>
      <c r="C561" s="25" t="s">
        <v>1426</v>
      </c>
      <c r="D561" s="25">
        <v>12151007.5238095</v>
      </c>
      <c r="E561" s="25" t="s">
        <v>1433</v>
      </c>
      <c r="F561" s="25"/>
      <c r="G561" s="25"/>
      <c r="H561" s="25" t="s">
        <v>2926</v>
      </c>
      <c r="I561" s="25" t="s">
        <v>2942</v>
      </c>
      <c r="J561" s="25" t="s">
        <v>2943</v>
      </c>
      <c r="K561" s="25" t="s">
        <v>1586</v>
      </c>
      <c r="L561" s="25" t="s">
        <v>2929</v>
      </c>
      <c r="M561" s="25" t="s">
        <v>1630</v>
      </c>
      <c r="N561" s="4"/>
      <c r="O561" s="10"/>
      <c r="P561" s="10"/>
      <c r="Q561" s="10"/>
      <c r="R561" s="10"/>
      <c r="S561" s="10"/>
      <c r="T561" s="10"/>
      <c r="U561" s="10"/>
      <c r="V561" s="10"/>
      <c r="W561" s="10"/>
      <c r="X561" s="10"/>
      <c r="Y561" s="10"/>
      <c r="Z561" s="10"/>
      <c r="AA561" s="10"/>
    </row>
    <row r="562" ht="39" spans="1:27">
      <c r="A562" s="6"/>
      <c r="B562" s="162" t="s">
        <v>1435</v>
      </c>
      <c r="C562" s="25" t="s">
        <v>1426</v>
      </c>
      <c r="D562" s="25">
        <v>12151007.6380952</v>
      </c>
      <c r="E562" s="25" t="s">
        <v>629</v>
      </c>
      <c r="F562" s="25"/>
      <c r="G562" s="25"/>
      <c r="H562" s="25"/>
      <c r="I562" s="25"/>
      <c r="J562" s="25"/>
      <c r="K562" s="25"/>
      <c r="L562" s="25"/>
      <c r="M562" s="25"/>
      <c r="N562" s="10"/>
      <c r="O562" s="10"/>
      <c r="P562" s="10"/>
      <c r="Q562" s="10"/>
      <c r="R562" s="10"/>
      <c r="S562" s="10"/>
      <c r="T562" s="10"/>
      <c r="U562" s="10"/>
      <c r="V562" s="10"/>
      <c r="W562" s="10"/>
      <c r="X562" s="10"/>
      <c r="Y562" s="10"/>
      <c r="Z562" s="10"/>
      <c r="AA562" s="10"/>
    </row>
    <row r="563" ht="65" spans="1:27">
      <c r="A563" s="6"/>
      <c r="B563" s="25" t="s">
        <v>1425</v>
      </c>
      <c r="C563" s="25" t="s">
        <v>2930</v>
      </c>
      <c r="D563" s="555" t="s">
        <v>2931</v>
      </c>
      <c r="E563" s="25" t="s">
        <v>770</v>
      </c>
      <c r="F563" s="25"/>
      <c r="G563" s="25"/>
      <c r="H563" s="25" t="s">
        <v>2932</v>
      </c>
      <c r="I563" s="25" t="s">
        <v>2933</v>
      </c>
      <c r="J563" s="25" t="s">
        <v>2934</v>
      </c>
      <c r="K563" s="25" t="s">
        <v>2935</v>
      </c>
      <c r="L563" s="25" t="s">
        <v>2936</v>
      </c>
      <c r="M563" s="25" t="s">
        <v>2937</v>
      </c>
      <c r="N563" s="10"/>
      <c r="O563" s="10"/>
      <c r="P563" s="10"/>
      <c r="Q563" s="10"/>
      <c r="R563" s="10"/>
      <c r="S563" s="10"/>
      <c r="T563" s="10"/>
      <c r="U563" s="10"/>
      <c r="V563" s="10"/>
      <c r="W563" s="10"/>
      <c r="X563" s="10"/>
      <c r="Y563" s="10"/>
      <c r="Z563" s="10"/>
      <c r="AA563" s="10"/>
    </row>
    <row r="564" ht="78" spans="1:27">
      <c r="A564" s="6"/>
      <c r="B564" s="25" t="s">
        <v>1425</v>
      </c>
      <c r="C564" s="25" t="s">
        <v>2930</v>
      </c>
      <c r="D564" s="555" t="s">
        <v>2931</v>
      </c>
      <c r="E564" s="25" t="s">
        <v>770</v>
      </c>
      <c r="F564" s="25"/>
      <c r="G564" s="25"/>
      <c r="H564" s="25" t="s">
        <v>2938</v>
      </c>
      <c r="I564" s="25" t="s">
        <v>2939</v>
      </c>
      <c r="J564" s="25">
        <v>45201</v>
      </c>
      <c r="K564" s="25" t="s">
        <v>2940</v>
      </c>
      <c r="L564" s="25" t="s">
        <v>2936</v>
      </c>
      <c r="M564" s="25" t="s">
        <v>2937</v>
      </c>
      <c r="N564" s="10"/>
      <c r="O564" s="10"/>
      <c r="P564" s="10"/>
      <c r="Q564" s="10"/>
      <c r="R564" s="10"/>
      <c r="S564" s="10"/>
      <c r="T564" s="10"/>
      <c r="U564" s="10"/>
      <c r="V564" s="10"/>
      <c r="W564" s="10"/>
      <c r="X564" s="10"/>
      <c r="Y564" s="10"/>
      <c r="Z564" s="10"/>
      <c r="AA564" s="10"/>
    </row>
    <row r="565" ht="52" spans="1:27">
      <c r="A565" s="6"/>
      <c r="B565" s="25" t="s">
        <v>1428</v>
      </c>
      <c r="C565" s="25" t="s">
        <v>2917</v>
      </c>
      <c r="D565" s="25">
        <v>12151007.752381</v>
      </c>
      <c r="E565" s="25" t="s">
        <v>631</v>
      </c>
      <c r="F565" s="25"/>
      <c r="G565" s="25"/>
      <c r="H565" s="25" t="s">
        <v>2944</v>
      </c>
      <c r="I565" s="25" t="s">
        <v>2919</v>
      </c>
      <c r="J565" s="25">
        <v>2024.3</v>
      </c>
      <c r="K565" s="25" t="s">
        <v>2920</v>
      </c>
      <c r="L565" s="25" t="s">
        <v>2921</v>
      </c>
      <c r="M565" s="25" t="s">
        <v>1829</v>
      </c>
      <c r="N565" s="25"/>
      <c r="O565" s="25"/>
      <c r="P565" s="25"/>
      <c r="Q565" s="25"/>
      <c r="R565" s="25"/>
      <c r="S565" s="25"/>
      <c r="T565" s="25"/>
      <c r="U565" s="25"/>
      <c r="V565" s="25"/>
      <c r="W565" s="25"/>
      <c r="X565" s="25"/>
      <c r="Y565" s="25"/>
      <c r="Z565" s="25"/>
      <c r="AA565" s="25"/>
    </row>
    <row r="566" ht="65" spans="1:27">
      <c r="A566" s="6"/>
      <c r="B566" s="25" t="s">
        <v>1428</v>
      </c>
      <c r="C566" s="25" t="s">
        <v>2917</v>
      </c>
      <c r="D566" s="25">
        <v>12151007.8666667</v>
      </c>
      <c r="E566" s="25" t="s">
        <v>631</v>
      </c>
      <c r="F566" s="25"/>
      <c r="G566" s="25"/>
      <c r="H566" s="25" t="s">
        <v>2922</v>
      </c>
      <c r="I566" s="25" t="s">
        <v>2923</v>
      </c>
      <c r="J566" s="25">
        <v>2024.2</v>
      </c>
      <c r="K566" s="25" t="s">
        <v>2924</v>
      </c>
      <c r="L566" s="25" t="s">
        <v>2925</v>
      </c>
      <c r="M566" s="25" t="s">
        <v>1601</v>
      </c>
      <c r="N566" s="25"/>
      <c r="O566" s="25"/>
      <c r="P566" s="25"/>
      <c r="Q566" s="25"/>
      <c r="R566" s="25"/>
      <c r="S566" s="25"/>
      <c r="T566" s="25"/>
      <c r="U566" s="25"/>
      <c r="V566" s="25"/>
      <c r="W566" s="25"/>
      <c r="X566" s="25"/>
      <c r="Y566" s="25"/>
      <c r="Z566" s="25"/>
      <c r="AA566" s="25"/>
    </row>
    <row r="567" ht="36" spans="1:27">
      <c r="A567" s="6"/>
      <c r="B567" s="161" t="s">
        <v>1444</v>
      </c>
      <c r="C567" s="20" t="s">
        <v>1426</v>
      </c>
      <c r="D567" s="20">
        <v>12151007.9809524</v>
      </c>
      <c r="E567" s="25" t="s">
        <v>629</v>
      </c>
      <c r="F567" s="10"/>
      <c r="G567" s="10"/>
      <c r="H567" s="87"/>
      <c r="I567" s="87"/>
      <c r="J567" s="166"/>
      <c r="K567" s="87"/>
      <c r="L567" s="87"/>
      <c r="M567" s="34"/>
      <c r="N567" s="10"/>
      <c r="O567" s="10"/>
      <c r="P567" s="10"/>
      <c r="Q567" s="10"/>
      <c r="R567" s="10"/>
      <c r="S567" s="10"/>
      <c r="T567" s="10"/>
      <c r="U567" s="10"/>
      <c r="V567" s="10"/>
      <c r="W567" s="10"/>
      <c r="X567" s="10"/>
      <c r="Y567" s="10"/>
      <c r="Z567" s="10"/>
      <c r="AA567" s="10"/>
    </row>
    <row r="568" ht="52" spans="1:27">
      <c r="A568" s="6" t="s">
        <v>1448</v>
      </c>
      <c r="B568" s="76" t="s">
        <v>1457</v>
      </c>
      <c r="C568" s="76" t="s">
        <v>2945</v>
      </c>
      <c r="D568" s="39">
        <v>12251015</v>
      </c>
      <c r="E568" s="76" t="s">
        <v>631</v>
      </c>
      <c r="F568" s="39"/>
      <c r="G568" s="39"/>
      <c r="H568" s="25" t="s">
        <v>2946</v>
      </c>
      <c r="I568" s="76" t="s">
        <v>2947</v>
      </c>
      <c r="J568" s="76" t="s">
        <v>2948</v>
      </c>
      <c r="K568" s="76" t="s">
        <v>2949</v>
      </c>
      <c r="L568" s="25" t="s">
        <v>2950</v>
      </c>
      <c r="M568" s="167" t="s">
        <v>2951</v>
      </c>
      <c r="N568" s="39"/>
      <c r="O568" s="39"/>
      <c r="P568" s="39"/>
      <c r="Q568" s="39"/>
      <c r="R568" s="39"/>
      <c r="S568" s="39"/>
      <c r="T568" s="39"/>
      <c r="U568" s="39"/>
      <c r="V568" s="39"/>
      <c r="W568" s="39"/>
      <c r="X568" s="39"/>
      <c r="Y568" s="39"/>
      <c r="Z568" s="76" t="s">
        <v>2952</v>
      </c>
      <c r="AA568" s="39"/>
    </row>
    <row r="569" ht="39" spans="1:27">
      <c r="A569" s="6"/>
      <c r="B569" s="76" t="s">
        <v>1457</v>
      </c>
      <c r="C569" s="76" t="s">
        <v>2945</v>
      </c>
      <c r="D569" s="39">
        <v>12251015</v>
      </c>
      <c r="E569" s="76" t="s">
        <v>631</v>
      </c>
      <c r="F569" s="39"/>
      <c r="G569" s="39"/>
      <c r="H569" s="25" t="s">
        <v>2953</v>
      </c>
      <c r="I569" s="76" t="s">
        <v>2954</v>
      </c>
      <c r="J569" s="76" t="s">
        <v>2955</v>
      </c>
      <c r="K569" s="76" t="s">
        <v>1837</v>
      </c>
      <c r="L569" s="25" t="s">
        <v>2956</v>
      </c>
      <c r="M569" s="76" t="s">
        <v>2957</v>
      </c>
      <c r="N569" s="39"/>
      <c r="O569" s="39"/>
      <c r="P569" s="39"/>
      <c r="Q569" s="39"/>
      <c r="R569" s="39"/>
      <c r="S569" s="39"/>
      <c r="T569" s="39"/>
      <c r="U569" s="39"/>
      <c r="V569" s="39"/>
      <c r="W569" s="39"/>
      <c r="X569" s="39"/>
      <c r="Y569" s="39"/>
      <c r="Z569" s="39"/>
      <c r="AA569" s="39"/>
    </row>
    <row r="570" ht="52" spans="1:27">
      <c r="A570" s="6"/>
      <c r="B570" s="163" t="s">
        <v>1455</v>
      </c>
      <c r="C570" s="163" t="s">
        <v>2945</v>
      </c>
      <c r="D570" s="10">
        <v>12251010</v>
      </c>
      <c r="E570" s="163" t="s">
        <v>631</v>
      </c>
      <c r="F570" s="10"/>
      <c r="G570" s="10"/>
      <c r="H570" s="25" t="s">
        <v>2958</v>
      </c>
      <c r="I570" s="163" t="s">
        <v>1672</v>
      </c>
      <c r="J570" s="10">
        <v>2024.5</v>
      </c>
      <c r="K570" s="163" t="s">
        <v>1570</v>
      </c>
      <c r="L570" s="25" t="s">
        <v>2959</v>
      </c>
      <c r="M570" s="163" t="s">
        <v>2960</v>
      </c>
      <c r="N570" s="10"/>
      <c r="O570" s="10"/>
      <c r="P570" s="10"/>
      <c r="Q570" s="10"/>
      <c r="R570" s="10"/>
      <c r="S570" s="10"/>
      <c r="T570" s="10"/>
      <c r="U570" s="10"/>
      <c r="V570" s="10"/>
      <c r="W570" s="10"/>
      <c r="X570" s="10"/>
      <c r="Y570" s="10"/>
      <c r="Z570" s="10"/>
      <c r="AA570" s="10"/>
    </row>
    <row r="571" ht="26" spans="1:27">
      <c r="A571" s="6"/>
      <c r="B571" s="163" t="s">
        <v>1455</v>
      </c>
      <c r="C571" s="163" t="s">
        <v>2945</v>
      </c>
      <c r="D571" s="10">
        <v>12251010</v>
      </c>
      <c r="E571" s="163" t="s">
        <v>631</v>
      </c>
      <c r="F571" s="10"/>
      <c r="G571" s="10"/>
      <c r="H571" s="25" t="s">
        <v>2961</v>
      </c>
      <c r="I571" s="163" t="s">
        <v>22</v>
      </c>
      <c r="J571" s="163" t="s">
        <v>2962</v>
      </c>
      <c r="K571" s="163" t="s">
        <v>22</v>
      </c>
      <c r="L571" s="25" t="s">
        <v>2963</v>
      </c>
      <c r="M571" s="163" t="s">
        <v>1613</v>
      </c>
      <c r="N571" s="10"/>
      <c r="O571" s="10"/>
      <c r="P571" s="10"/>
      <c r="Q571" s="10"/>
      <c r="R571" s="10"/>
      <c r="S571" s="10"/>
      <c r="T571" s="10"/>
      <c r="U571" s="10"/>
      <c r="V571" s="10"/>
      <c r="W571" s="10"/>
      <c r="X571" s="10"/>
      <c r="Y571" s="10"/>
      <c r="Z571" s="10"/>
      <c r="AA571" s="10"/>
    </row>
    <row r="572" ht="26" spans="1:27">
      <c r="A572" s="6"/>
      <c r="B572" s="163" t="s">
        <v>1455</v>
      </c>
      <c r="C572" s="163" t="s">
        <v>2945</v>
      </c>
      <c r="D572" s="10">
        <v>12251010</v>
      </c>
      <c r="E572" s="163" t="s">
        <v>631</v>
      </c>
      <c r="F572" s="10"/>
      <c r="G572" s="10"/>
      <c r="H572" s="25" t="s">
        <v>2964</v>
      </c>
      <c r="I572" s="10" t="s">
        <v>22</v>
      </c>
      <c r="J572" s="10" t="s">
        <v>2962</v>
      </c>
      <c r="K572" s="163" t="s">
        <v>22</v>
      </c>
      <c r="L572" s="25" t="s">
        <v>2959</v>
      </c>
      <c r="M572" s="163" t="s">
        <v>2960</v>
      </c>
      <c r="N572" s="10"/>
      <c r="O572" s="10"/>
      <c r="P572" s="10"/>
      <c r="Q572" s="10"/>
      <c r="R572" s="10"/>
      <c r="S572" s="10"/>
      <c r="T572" s="10"/>
      <c r="U572" s="10"/>
      <c r="V572" s="10"/>
      <c r="W572" s="10"/>
      <c r="X572" s="10"/>
      <c r="Y572" s="10"/>
      <c r="Z572" s="10"/>
      <c r="AA572" s="10"/>
    </row>
    <row r="573" ht="26" spans="1:27">
      <c r="A573" s="6"/>
      <c r="B573" s="163" t="s">
        <v>1465</v>
      </c>
      <c r="C573" s="163" t="s">
        <v>2945</v>
      </c>
      <c r="D573" s="10">
        <v>12251011</v>
      </c>
      <c r="E573" s="163" t="s">
        <v>631</v>
      </c>
      <c r="F573" s="10"/>
      <c r="G573" s="10"/>
      <c r="H573" s="25" t="s">
        <v>2965</v>
      </c>
      <c r="I573" s="163" t="s">
        <v>22</v>
      </c>
      <c r="J573" s="163" t="s">
        <v>2966</v>
      </c>
      <c r="K573" s="163" t="s">
        <v>22</v>
      </c>
      <c r="L573" s="25" t="s">
        <v>2967</v>
      </c>
      <c r="M573" s="163" t="s">
        <v>2960</v>
      </c>
      <c r="N573" s="10"/>
      <c r="O573" s="10"/>
      <c r="P573" s="10"/>
      <c r="Q573" s="10"/>
      <c r="R573" s="10"/>
      <c r="S573" s="10"/>
      <c r="T573" s="10"/>
      <c r="U573" s="10"/>
      <c r="V573" s="10"/>
      <c r="W573" s="10"/>
      <c r="X573" s="10"/>
      <c r="Y573" s="10"/>
      <c r="Z573" s="10"/>
      <c r="AA573" s="10"/>
    </row>
    <row r="574" spans="1:27">
      <c r="A574" s="6"/>
      <c r="B574" s="10"/>
      <c r="C574" s="10"/>
      <c r="D574" s="10"/>
      <c r="E574" s="10"/>
      <c r="F574" s="10"/>
      <c r="G574" s="10"/>
      <c r="H574" s="25"/>
      <c r="I574" s="10"/>
      <c r="J574" s="10"/>
      <c r="K574" s="10"/>
      <c r="L574" s="25"/>
      <c r="M574" s="10"/>
      <c r="N574" s="10"/>
      <c r="O574" s="10"/>
      <c r="P574" s="10"/>
      <c r="Q574" s="10"/>
      <c r="R574" s="10"/>
      <c r="S574" s="10"/>
      <c r="T574" s="10"/>
      <c r="U574" s="10"/>
      <c r="V574" s="10"/>
      <c r="W574" s="10"/>
      <c r="X574" s="10"/>
      <c r="Y574" s="10"/>
      <c r="Z574" s="10"/>
      <c r="AA574" s="10"/>
    </row>
    <row r="575" ht="39" spans="1:27">
      <c r="A575" s="6"/>
      <c r="B575" s="163" t="s">
        <v>1452</v>
      </c>
      <c r="C575" s="163" t="s">
        <v>2945</v>
      </c>
      <c r="D575" s="10">
        <v>12251002</v>
      </c>
      <c r="E575" s="163" t="s">
        <v>629</v>
      </c>
      <c r="F575" s="10"/>
      <c r="G575" s="10"/>
      <c r="H575" s="25" t="s">
        <v>2968</v>
      </c>
      <c r="I575" s="163" t="s">
        <v>1676</v>
      </c>
      <c r="J575" s="163" t="s">
        <v>2969</v>
      </c>
      <c r="K575" s="163" t="s">
        <v>1570</v>
      </c>
      <c r="L575" s="25" t="s">
        <v>2970</v>
      </c>
      <c r="M575" s="163" t="s">
        <v>2971</v>
      </c>
      <c r="N575" s="10"/>
      <c r="O575" s="10"/>
      <c r="P575" s="10"/>
      <c r="Q575" s="10"/>
      <c r="R575" s="10"/>
      <c r="S575" s="10"/>
      <c r="T575" s="10"/>
      <c r="U575" s="10"/>
      <c r="V575" s="10"/>
      <c r="W575" s="10"/>
      <c r="X575" s="10"/>
      <c r="Y575" s="10"/>
      <c r="Z575" s="10"/>
      <c r="AA575" s="10"/>
    </row>
    <row r="576" ht="26" spans="1:27">
      <c r="A576" s="6"/>
      <c r="B576" s="163" t="s">
        <v>1452</v>
      </c>
      <c r="C576" s="163" t="s">
        <v>2945</v>
      </c>
      <c r="D576" s="10">
        <v>12251002</v>
      </c>
      <c r="E576" s="163" t="s">
        <v>629</v>
      </c>
      <c r="F576" s="10"/>
      <c r="G576" s="10"/>
      <c r="H576" s="25" t="s">
        <v>2972</v>
      </c>
      <c r="I576" s="163" t="s">
        <v>2159</v>
      </c>
      <c r="J576" s="168" t="s">
        <v>2973</v>
      </c>
      <c r="K576" s="76" t="s">
        <v>1837</v>
      </c>
      <c r="L576" s="25" t="s">
        <v>2974</v>
      </c>
      <c r="M576" s="163" t="s">
        <v>2975</v>
      </c>
      <c r="N576" s="10"/>
      <c r="O576" s="10"/>
      <c r="P576" s="10"/>
      <c r="Q576" s="10"/>
      <c r="R576" s="10"/>
      <c r="S576" s="10"/>
      <c r="T576" s="10"/>
      <c r="U576" s="10"/>
      <c r="V576" s="10"/>
      <c r="W576" s="10"/>
      <c r="X576" s="10"/>
      <c r="Y576" s="10"/>
      <c r="Z576" s="10"/>
      <c r="AA576" s="10"/>
    </row>
    <row r="577" ht="26" spans="1:27">
      <c r="A577" s="6"/>
      <c r="B577" s="163" t="s">
        <v>1452</v>
      </c>
      <c r="C577" s="163" t="s">
        <v>2945</v>
      </c>
      <c r="D577" s="10">
        <v>12251002</v>
      </c>
      <c r="E577" s="163" t="s">
        <v>629</v>
      </c>
      <c r="F577" s="10"/>
      <c r="G577" s="10"/>
      <c r="H577" s="25" t="s">
        <v>2976</v>
      </c>
      <c r="I577" s="163" t="s">
        <v>2159</v>
      </c>
      <c r="J577" s="168" t="s">
        <v>2973</v>
      </c>
      <c r="K577" s="76" t="s">
        <v>1837</v>
      </c>
      <c r="L577" s="25" t="s">
        <v>2977</v>
      </c>
      <c r="M577" s="163" t="s">
        <v>2978</v>
      </c>
      <c r="N577" s="10"/>
      <c r="O577" s="10"/>
      <c r="P577" s="10"/>
      <c r="Q577" s="10"/>
      <c r="R577" s="10"/>
      <c r="S577" s="10"/>
      <c r="T577" s="10"/>
      <c r="U577" s="10"/>
      <c r="V577" s="10"/>
      <c r="W577" s="10"/>
      <c r="X577" s="10"/>
      <c r="Y577" s="10"/>
      <c r="Z577" s="10"/>
      <c r="AA577" s="10"/>
    </row>
    <row r="578" ht="52" spans="1:27">
      <c r="A578" s="6"/>
      <c r="B578" s="163" t="s">
        <v>1452</v>
      </c>
      <c r="C578" s="163" t="s">
        <v>2945</v>
      </c>
      <c r="D578" s="10">
        <v>12251002</v>
      </c>
      <c r="E578" s="163" t="s">
        <v>629</v>
      </c>
      <c r="F578" s="10"/>
      <c r="G578" s="10"/>
      <c r="H578" s="25" t="s">
        <v>2979</v>
      </c>
      <c r="I578" s="163" t="s">
        <v>2159</v>
      </c>
      <c r="J578" s="168" t="s">
        <v>2973</v>
      </c>
      <c r="K578" s="76" t="s">
        <v>1837</v>
      </c>
      <c r="L578" s="25" t="s">
        <v>2980</v>
      </c>
      <c r="M578" s="163" t="s">
        <v>2981</v>
      </c>
      <c r="N578" s="10"/>
      <c r="O578" s="10"/>
      <c r="P578" s="10"/>
      <c r="Q578" s="10"/>
      <c r="R578" s="10"/>
      <c r="S578" s="10"/>
      <c r="T578" s="10"/>
      <c r="U578" s="10"/>
      <c r="V578" s="10"/>
      <c r="W578" s="10"/>
      <c r="X578" s="10"/>
      <c r="Y578" s="10"/>
      <c r="Z578" s="10"/>
      <c r="AA578" s="10"/>
    </row>
    <row r="579" ht="26" spans="1:27">
      <c r="A579" s="6"/>
      <c r="B579" s="163" t="s">
        <v>1452</v>
      </c>
      <c r="C579" s="163" t="s">
        <v>2945</v>
      </c>
      <c r="D579" s="10">
        <v>12251002</v>
      </c>
      <c r="E579" s="163" t="s">
        <v>629</v>
      </c>
      <c r="F579" s="10"/>
      <c r="G579" s="10"/>
      <c r="H579" s="25" t="s">
        <v>2982</v>
      </c>
      <c r="I579" s="163" t="s">
        <v>2983</v>
      </c>
      <c r="J579" s="163" t="s">
        <v>2984</v>
      </c>
      <c r="K579" s="163" t="s">
        <v>22</v>
      </c>
      <c r="L579" s="25" t="s">
        <v>2985</v>
      </c>
      <c r="M579" s="163" t="s">
        <v>2986</v>
      </c>
      <c r="N579" s="10"/>
      <c r="O579" s="10"/>
      <c r="P579" s="10"/>
      <c r="Q579" s="10"/>
      <c r="R579" s="10"/>
      <c r="S579" s="10"/>
      <c r="T579" s="10"/>
      <c r="U579" s="10"/>
      <c r="V579" s="10"/>
      <c r="W579" s="10"/>
      <c r="X579" s="10"/>
      <c r="Y579" s="10"/>
      <c r="Z579" s="10"/>
      <c r="AA579" s="10"/>
    </row>
    <row r="580" ht="26" spans="1:27">
      <c r="A580" s="6"/>
      <c r="B580" s="163" t="s">
        <v>1452</v>
      </c>
      <c r="C580" s="163" t="s">
        <v>2945</v>
      </c>
      <c r="D580" s="10">
        <v>12251002</v>
      </c>
      <c r="E580" s="163" t="s">
        <v>629</v>
      </c>
      <c r="F580" s="10"/>
      <c r="G580" s="10"/>
      <c r="H580" s="25" t="s">
        <v>2987</v>
      </c>
      <c r="I580" s="163" t="s">
        <v>22</v>
      </c>
      <c r="J580" s="163" t="s">
        <v>2212</v>
      </c>
      <c r="K580" s="163" t="s">
        <v>22</v>
      </c>
      <c r="L580" s="25" t="s">
        <v>2988</v>
      </c>
      <c r="M580" s="163" t="s">
        <v>2986</v>
      </c>
      <c r="N580" s="10"/>
      <c r="O580" s="10"/>
      <c r="P580" s="10"/>
      <c r="Q580" s="10"/>
      <c r="R580" s="10"/>
      <c r="S580" s="10"/>
      <c r="T580" s="10"/>
      <c r="U580" s="10"/>
      <c r="V580" s="10"/>
      <c r="W580" s="10"/>
      <c r="X580" s="10"/>
      <c r="Y580" s="10"/>
      <c r="Z580" s="10"/>
      <c r="AA580" s="10"/>
    </row>
    <row r="581" ht="26" spans="1:27">
      <c r="A581" s="6"/>
      <c r="B581" s="163" t="s">
        <v>1452</v>
      </c>
      <c r="C581" s="163" t="s">
        <v>2945</v>
      </c>
      <c r="D581" s="10">
        <v>12251002</v>
      </c>
      <c r="E581" s="163" t="s">
        <v>629</v>
      </c>
      <c r="F581" s="10"/>
      <c r="G581" s="10"/>
      <c r="H581" s="25" t="s">
        <v>2989</v>
      </c>
      <c r="I581" s="163" t="s">
        <v>22</v>
      </c>
      <c r="J581" s="163" t="s">
        <v>2990</v>
      </c>
      <c r="K581" s="163" t="s">
        <v>22</v>
      </c>
      <c r="L581" s="25" t="s">
        <v>2991</v>
      </c>
      <c r="M581" s="163" t="s">
        <v>2992</v>
      </c>
      <c r="N581" s="10"/>
      <c r="O581" s="10"/>
      <c r="P581" s="10"/>
      <c r="Q581" s="10"/>
      <c r="R581" s="10"/>
      <c r="S581" s="10"/>
      <c r="T581" s="10"/>
      <c r="U581" s="10"/>
      <c r="V581" s="10"/>
      <c r="W581" s="10"/>
      <c r="X581" s="10"/>
      <c r="Y581" s="10"/>
      <c r="Z581" s="10"/>
      <c r="AA581" s="10"/>
    </row>
    <row r="582" ht="26" spans="1:27">
      <c r="A582" s="6"/>
      <c r="B582" s="163" t="s">
        <v>1452</v>
      </c>
      <c r="C582" s="163" t="s">
        <v>2945</v>
      </c>
      <c r="D582" s="10">
        <v>12251002</v>
      </c>
      <c r="E582" s="163" t="s">
        <v>629</v>
      </c>
      <c r="F582" s="10"/>
      <c r="G582" s="10"/>
      <c r="H582" s="25" t="s">
        <v>2211</v>
      </c>
      <c r="I582" s="163" t="s">
        <v>22</v>
      </c>
      <c r="J582" s="163" t="s">
        <v>2212</v>
      </c>
      <c r="K582" s="163" t="s">
        <v>22</v>
      </c>
      <c r="L582" s="25" t="s">
        <v>2993</v>
      </c>
      <c r="M582" s="163" t="s">
        <v>2992</v>
      </c>
      <c r="N582" s="10"/>
      <c r="O582" s="10"/>
      <c r="P582" s="10"/>
      <c r="Q582" s="10"/>
      <c r="R582" s="10"/>
      <c r="S582" s="10"/>
      <c r="T582" s="10"/>
      <c r="U582" s="10"/>
      <c r="V582" s="10"/>
      <c r="W582" s="10"/>
      <c r="X582" s="10"/>
      <c r="Y582" s="10"/>
      <c r="Z582" s="10"/>
      <c r="AA582" s="10"/>
    </row>
    <row r="583" ht="26" spans="1:27">
      <c r="A583" s="6"/>
      <c r="B583" s="163" t="s">
        <v>1452</v>
      </c>
      <c r="C583" s="163" t="s">
        <v>2945</v>
      </c>
      <c r="D583" s="10">
        <v>12251002</v>
      </c>
      <c r="E583" s="163" t="s">
        <v>629</v>
      </c>
      <c r="F583" s="10"/>
      <c r="G583" s="10"/>
      <c r="H583" s="25" t="s">
        <v>2994</v>
      </c>
      <c r="I583" s="163" t="s">
        <v>22</v>
      </c>
      <c r="J583" s="163" t="s">
        <v>2995</v>
      </c>
      <c r="K583" s="163" t="s">
        <v>22</v>
      </c>
      <c r="L583" s="25" t="s">
        <v>2996</v>
      </c>
      <c r="M583" s="163" t="s">
        <v>2992</v>
      </c>
      <c r="N583" s="10"/>
      <c r="O583" s="10"/>
      <c r="P583" s="10"/>
      <c r="Q583" s="10"/>
      <c r="R583" s="10"/>
      <c r="S583" s="10"/>
      <c r="T583" s="10"/>
      <c r="U583" s="10"/>
      <c r="V583" s="10"/>
      <c r="W583" s="10"/>
      <c r="X583" s="10"/>
      <c r="Y583" s="10"/>
      <c r="Z583" s="10"/>
      <c r="AA583" s="10"/>
    </row>
    <row r="584" spans="1:27">
      <c r="A584" s="6"/>
      <c r="B584" s="163"/>
      <c r="C584" s="163"/>
      <c r="D584" s="10"/>
      <c r="E584" s="163"/>
      <c r="F584" s="10"/>
      <c r="G584" s="10"/>
      <c r="H584" s="25"/>
      <c r="I584" s="163"/>
      <c r="J584" s="163"/>
      <c r="K584" s="163"/>
      <c r="L584" s="25"/>
      <c r="M584" s="163"/>
      <c r="N584" s="10"/>
      <c r="O584" s="10"/>
      <c r="P584" s="10"/>
      <c r="Q584" s="10"/>
      <c r="R584" s="10"/>
      <c r="S584" s="10"/>
      <c r="T584" s="10"/>
      <c r="U584" s="10"/>
      <c r="V584" s="10"/>
      <c r="W584" s="10"/>
      <c r="X584" s="10"/>
      <c r="Y584" s="10"/>
      <c r="Z584" s="10"/>
      <c r="AA584" s="10"/>
    </row>
    <row r="585" spans="1:27">
      <c r="A585" s="6"/>
      <c r="B585" s="10"/>
      <c r="C585" s="10"/>
      <c r="D585" s="10"/>
      <c r="E585" s="10"/>
      <c r="F585" s="10"/>
      <c r="G585" s="10"/>
      <c r="H585" s="25"/>
      <c r="I585" s="10"/>
      <c r="J585" s="10"/>
      <c r="K585" s="10"/>
      <c r="L585" s="25"/>
      <c r="M585" s="10"/>
      <c r="N585" s="10"/>
      <c r="O585" s="10"/>
      <c r="P585" s="10"/>
      <c r="Q585" s="10"/>
      <c r="R585" s="10"/>
      <c r="S585" s="10"/>
      <c r="T585" s="10"/>
      <c r="U585" s="10"/>
      <c r="V585" s="10"/>
      <c r="W585" s="10"/>
      <c r="X585" s="10"/>
      <c r="Y585" s="10"/>
      <c r="Z585" s="10"/>
      <c r="AA585" s="10"/>
    </row>
    <row r="586" ht="52" spans="1:27">
      <c r="A586" s="6"/>
      <c r="B586" s="163" t="s">
        <v>1461</v>
      </c>
      <c r="C586" s="163" t="s">
        <v>2945</v>
      </c>
      <c r="D586" s="10">
        <v>12251001</v>
      </c>
      <c r="E586" s="163" t="s">
        <v>631</v>
      </c>
      <c r="F586" s="10"/>
      <c r="G586" s="10"/>
      <c r="H586" s="25" t="s">
        <v>2997</v>
      </c>
      <c r="I586" s="163" t="s">
        <v>1573</v>
      </c>
      <c r="J586" s="163" t="s">
        <v>2998</v>
      </c>
      <c r="K586" s="163" t="s">
        <v>1590</v>
      </c>
      <c r="L586" s="25" t="s">
        <v>2999</v>
      </c>
      <c r="M586" s="163" t="s">
        <v>3000</v>
      </c>
      <c r="N586" s="10"/>
      <c r="O586" s="10"/>
      <c r="P586" s="10"/>
      <c r="Q586" s="10"/>
      <c r="R586" s="10"/>
      <c r="S586" s="10"/>
      <c r="T586" s="10"/>
      <c r="U586" s="10"/>
      <c r="V586" s="10"/>
      <c r="W586" s="10"/>
      <c r="X586" s="10"/>
      <c r="Y586" s="10"/>
      <c r="Z586" s="10"/>
      <c r="AA586" s="10"/>
    </row>
    <row r="587" ht="39" spans="1:27">
      <c r="A587" s="6"/>
      <c r="B587" s="163" t="s">
        <v>1461</v>
      </c>
      <c r="C587" s="163" t="s">
        <v>2945</v>
      </c>
      <c r="D587" s="10">
        <v>12251001</v>
      </c>
      <c r="E587" s="163" t="s">
        <v>631</v>
      </c>
      <c r="F587" s="10"/>
      <c r="G587" s="10"/>
      <c r="H587" s="25" t="s">
        <v>3001</v>
      </c>
      <c r="I587" s="163" t="s">
        <v>2146</v>
      </c>
      <c r="J587" s="163" t="s">
        <v>3002</v>
      </c>
      <c r="K587" s="163" t="s">
        <v>1590</v>
      </c>
      <c r="L587" s="25" t="s">
        <v>3003</v>
      </c>
      <c r="M587" s="163" t="s">
        <v>3004</v>
      </c>
      <c r="N587" s="10"/>
      <c r="O587" s="10"/>
      <c r="P587" s="10"/>
      <c r="Q587" s="10"/>
      <c r="R587" s="10"/>
      <c r="S587" s="10"/>
      <c r="T587" s="10"/>
      <c r="U587" s="10"/>
      <c r="V587" s="10"/>
      <c r="W587" s="10"/>
      <c r="X587" s="10"/>
      <c r="Y587" s="10"/>
      <c r="Z587" s="10"/>
      <c r="AA587" s="10"/>
    </row>
    <row r="588" ht="39" spans="1:27">
      <c r="A588" s="6"/>
      <c r="B588" s="163" t="s">
        <v>1467</v>
      </c>
      <c r="C588" s="163" t="s">
        <v>2945</v>
      </c>
      <c r="D588" s="10">
        <v>12251008</v>
      </c>
      <c r="E588" s="163" t="s">
        <v>631</v>
      </c>
      <c r="F588" s="10"/>
      <c r="G588" s="10"/>
      <c r="H588" s="25" t="s">
        <v>3005</v>
      </c>
      <c r="I588" s="163" t="s">
        <v>1937</v>
      </c>
      <c r="J588" s="163" t="s">
        <v>3006</v>
      </c>
      <c r="K588" s="163" t="s">
        <v>1586</v>
      </c>
      <c r="L588" s="25" t="s">
        <v>3007</v>
      </c>
      <c r="M588" s="163" t="s">
        <v>3008</v>
      </c>
      <c r="N588" s="10"/>
      <c r="O588" s="10"/>
      <c r="P588" s="10"/>
      <c r="Q588" s="10"/>
      <c r="R588" s="10"/>
      <c r="S588" s="10"/>
      <c r="T588" s="10"/>
      <c r="U588" s="10"/>
      <c r="V588" s="10"/>
      <c r="W588" s="10"/>
      <c r="X588" s="10"/>
      <c r="Y588" s="10"/>
      <c r="Z588" s="10"/>
      <c r="AA588" s="10"/>
    </row>
    <row r="589" spans="1:27">
      <c r="A589" s="6"/>
      <c r="B589" s="10"/>
      <c r="C589" s="10"/>
      <c r="D589" s="10"/>
      <c r="E589" s="10"/>
      <c r="F589" s="10"/>
      <c r="G589" s="10"/>
      <c r="H589" s="25"/>
      <c r="I589" s="10"/>
      <c r="J589" s="10"/>
      <c r="K589" s="10"/>
      <c r="L589" s="25"/>
      <c r="M589" s="10"/>
      <c r="N589" s="10"/>
      <c r="O589" s="10"/>
      <c r="P589" s="10"/>
      <c r="Q589" s="10"/>
      <c r="R589" s="10"/>
      <c r="S589" s="10"/>
      <c r="T589" s="10"/>
      <c r="U589" s="10"/>
      <c r="V589" s="10"/>
      <c r="W589" s="10"/>
      <c r="X589" s="10"/>
      <c r="Y589" s="10"/>
      <c r="Z589" s="10"/>
      <c r="AA589" s="10"/>
    </row>
    <row r="590" ht="26" spans="1:27">
      <c r="A590" s="6"/>
      <c r="B590" s="163" t="s">
        <v>1466</v>
      </c>
      <c r="C590" s="163" t="s">
        <v>2945</v>
      </c>
      <c r="D590" s="10">
        <v>12251013</v>
      </c>
      <c r="E590" s="163" t="s">
        <v>631</v>
      </c>
      <c r="F590" s="10"/>
      <c r="G590" s="10"/>
      <c r="H590" s="25" t="s">
        <v>2644</v>
      </c>
      <c r="I590" s="163" t="s">
        <v>22</v>
      </c>
      <c r="J590" s="179">
        <v>45527</v>
      </c>
      <c r="K590" s="163" t="s">
        <v>22</v>
      </c>
      <c r="L590" s="25" t="s">
        <v>3009</v>
      </c>
      <c r="M590" s="163" t="s">
        <v>3000</v>
      </c>
      <c r="N590" s="10"/>
      <c r="O590" s="10"/>
      <c r="P590" s="10"/>
      <c r="Q590" s="10"/>
      <c r="R590" s="10"/>
      <c r="S590" s="10"/>
      <c r="T590" s="10"/>
      <c r="U590" s="10"/>
      <c r="V590" s="10"/>
      <c r="W590" s="10"/>
      <c r="X590" s="10"/>
      <c r="Y590" s="10"/>
      <c r="Z590" s="10"/>
      <c r="AA590" s="10"/>
    </row>
    <row r="591" spans="1:27">
      <c r="A591" s="6"/>
      <c r="B591" s="10"/>
      <c r="C591" s="10"/>
      <c r="D591" s="10"/>
      <c r="E591" s="10"/>
      <c r="F591" s="10"/>
      <c r="G591" s="10"/>
      <c r="H591" s="25"/>
      <c r="I591" s="10"/>
      <c r="J591" s="10"/>
      <c r="K591" s="10"/>
      <c r="L591" s="25"/>
      <c r="M591" s="10"/>
      <c r="N591" s="10"/>
      <c r="O591" s="10"/>
      <c r="P591" s="10"/>
      <c r="Q591" s="10"/>
      <c r="R591" s="10"/>
      <c r="S591" s="10"/>
      <c r="T591" s="10"/>
      <c r="U591" s="10"/>
      <c r="V591" s="10"/>
      <c r="W591" s="10"/>
      <c r="X591" s="10"/>
      <c r="Y591" s="10"/>
      <c r="Z591" s="10"/>
      <c r="AA591" s="10"/>
    </row>
    <row r="592" ht="26" spans="1:27">
      <c r="A592" s="6"/>
      <c r="B592" s="163" t="s">
        <v>1463</v>
      </c>
      <c r="C592" s="163" t="s">
        <v>2945</v>
      </c>
      <c r="D592" s="10">
        <v>12251014</v>
      </c>
      <c r="E592" s="163" t="s">
        <v>629</v>
      </c>
      <c r="F592" s="10"/>
      <c r="G592" s="10"/>
      <c r="H592" s="25" t="s">
        <v>3010</v>
      </c>
      <c r="I592" s="163" t="s">
        <v>22</v>
      </c>
      <c r="J592" s="163" t="s">
        <v>3011</v>
      </c>
      <c r="K592" s="163" t="s">
        <v>22</v>
      </c>
      <c r="L592" s="25" t="s">
        <v>3012</v>
      </c>
      <c r="M592" s="163" t="s">
        <v>2960</v>
      </c>
      <c r="N592" s="10"/>
      <c r="O592" s="10"/>
      <c r="P592" s="10"/>
      <c r="Q592" s="10"/>
      <c r="R592" s="10"/>
      <c r="S592" s="10"/>
      <c r="T592" s="10"/>
      <c r="U592" s="10"/>
      <c r="V592" s="10"/>
      <c r="W592" s="10"/>
      <c r="X592" s="10"/>
      <c r="Y592" s="10"/>
      <c r="Z592" s="10"/>
      <c r="AA592" s="10"/>
    </row>
    <row r="593" ht="39" spans="1:27">
      <c r="A593" s="6"/>
      <c r="B593" s="163" t="s">
        <v>1463</v>
      </c>
      <c r="C593" s="163" t="s">
        <v>2945</v>
      </c>
      <c r="D593" s="10">
        <v>12251014</v>
      </c>
      <c r="E593" s="163" t="s">
        <v>629</v>
      </c>
      <c r="F593" s="10"/>
      <c r="G593" s="10"/>
      <c r="H593" s="25" t="s">
        <v>3013</v>
      </c>
      <c r="I593" s="163" t="s">
        <v>22</v>
      </c>
      <c r="J593" s="163" t="s">
        <v>3014</v>
      </c>
      <c r="K593" s="163" t="s">
        <v>22</v>
      </c>
      <c r="L593" s="25" t="s">
        <v>3015</v>
      </c>
      <c r="M593" s="163" t="s">
        <v>3016</v>
      </c>
      <c r="N593" s="10"/>
      <c r="O593" s="10"/>
      <c r="P593" s="10"/>
      <c r="Q593" s="10"/>
      <c r="R593" s="10"/>
      <c r="S593" s="10"/>
      <c r="T593" s="10"/>
      <c r="U593" s="10"/>
      <c r="V593" s="10"/>
      <c r="W593" s="10"/>
      <c r="X593" s="10"/>
      <c r="Y593" s="10"/>
      <c r="Z593" s="10"/>
      <c r="AA593" s="10"/>
    </row>
    <row r="594" ht="39" spans="1:27">
      <c r="A594" s="6"/>
      <c r="B594" s="163" t="s">
        <v>1463</v>
      </c>
      <c r="C594" s="163" t="s">
        <v>2945</v>
      </c>
      <c r="D594" s="10">
        <v>12251014</v>
      </c>
      <c r="E594" s="163" t="s">
        <v>629</v>
      </c>
      <c r="F594" s="10"/>
      <c r="G594" s="10"/>
      <c r="H594" s="25" t="s">
        <v>3017</v>
      </c>
      <c r="I594" s="163" t="s">
        <v>22</v>
      </c>
      <c r="J594" s="163" t="s">
        <v>3014</v>
      </c>
      <c r="K594" s="163" t="s">
        <v>22</v>
      </c>
      <c r="L594" s="25" t="s">
        <v>3018</v>
      </c>
      <c r="M594" s="163" t="s">
        <v>3016</v>
      </c>
      <c r="N594" s="10"/>
      <c r="O594" s="10"/>
      <c r="P594" s="10"/>
      <c r="Q594" s="10"/>
      <c r="R594" s="10"/>
      <c r="S594" s="10"/>
      <c r="T594" s="10"/>
      <c r="U594" s="10"/>
      <c r="V594" s="10"/>
      <c r="W594" s="10"/>
      <c r="X594" s="10"/>
      <c r="Y594" s="10"/>
      <c r="Z594" s="10"/>
      <c r="AA594" s="10"/>
    </row>
    <row r="595" ht="52" spans="1:27">
      <c r="A595" s="171" t="s">
        <v>3019</v>
      </c>
      <c r="B595" s="172" t="s">
        <v>1487</v>
      </c>
      <c r="C595" s="173" t="s">
        <v>3020</v>
      </c>
      <c r="D595" s="174">
        <v>12351002</v>
      </c>
      <c r="E595" s="175" t="s">
        <v>631</v>
      </c>
      <c r="F595" s="174"/>
      <c r="G595" s="174"/>
      <c r="H595" s="25" t="s">
        <v>3021</v>
      </c>
      <c r="I595" s="180" t="s">
        <v>3022</v>
      </c>
      <c r="J595" s="181">
        <v>2024.7</v>
      </c>
      <c r="K595" s="181" t="s">
        <v>3023</v>
      </c>
      <c r="L595" s="25" t="s">
        <v>3024</v>
      </c>
      <c r="M595" s="182" t="s">
        <v>1597</v>
      </c>
      <c r="N595" s="174"/>
      <c r="O595" s="174"/>
      <c r="P595" s="174"/>
      <c r="Q595" s="174"/>
      <c r="R595" s="174"/>
      <c r="S595" s="174"/>
      <c r="T595" s="174"/>
      <c r="U595" s="174"/>
      <c r="V595" s="174"/>
      <c r="W595" s="174"/>
      <c r="X595" s="174"/>
      <c r="Y595" s="195"/>
      <c r="Z595" s="195"/>
      <c r="AA595" s="202"/>
    </row>
    <row r="596" ht="52" spans="1:27">
      <c r="A596" s="176"/>
      <c r="B596" s="172" t="s">
        <v>1487</v>
      </c>
      <c r="C596" s="173" t="s">
        <v>3020</v>
      </c>
      <c r="D596" s="174">
        <v>12351002</v>
      </c>
      <c r="E596" s="175" t="s">
        <v>631</v>
      </c>
      <c r="F596" s="174"/>
      <c r="G596" s="174"/>
      <c r="H596" s="25" t="s">
        <v>3025</v>
      </c>
      <c r="I596" s="180" t="s">
        <v>1735</v>
      </c>
      <c r="J596" s="181">
        <v>2024.1</v>
      </c>
      <c r="K596" s="180" t="s">
        <v>1575</v>
      </c>
      <c r="L596" s="25" t="s">
        <v>3026</v>
      </c>
      <c r="M596" s="182" t="s">
        <v>1667</v>
      </c>
      <c r="N596" s="174"/>
      <c r="O596" s="174"/>
      <c r="P596" s="174"/>
      <c r="Q596" s="174"/>
      <c r="R596" s="174"/>
      <c r="S596" s="174"/>
      <c r="T596" s="195"/>
      <c r="U596" s="195"/>
      <c r="V596" s="195"/>
      <c r="W596" s="195"/>
      <c r="X596" s="195"/>
      <c r="Y596" s="195"/>
      <c r="Z596" s="195"/>
      <c r="AA596" s="195"/>
    </row>
    <row r="597" ht="52" spans="1:27">
      <c r="A597" s="176"/>
      <c r="B597" s="172" t="s">
        <v>1487</v>
      </c>
      <c r="C597" s="173" t="s">
        <v>3020</v>
      </c>
      <c r="D597" s="174">
        <v>12351002</v>
      </c>
      <c r="E597" s="175" t="s">
        <v>631</v>
      </c>
      <c r="F597" s="174"/>
      <c r="G597" s="174"/>
      <c r="H597" s="25" t="s">
        <v>3027</v>
      </c>
      <c r="I597" s="180" t="s">
        <v>3028</v>
      </c>
      <c r="J597" s="181">
        <v>2024.4</v>
      </c>
      <c r="K597" s="180" t="s">
        <v>3029</v>
      </c>
      <c r="L597" s="25" t="s">
        <v>3030</v>
      </c>
      <c r="M597" s="182" t="s">
        <v>1712</v>
      </c>
      <c r="N597" s="174"/>
      <c r="O597" s="174"/>
      <c r="P597" s="174"/>
      <c r="Q597" s="174"/>
      <c r="R597" s="174"/>
      <c r="S597" s="174"/>
      <c r="T597" s="195"/>
      <c r="U597" s="195"/>
      <c r="V597" s="195"/>
      <c r="W597" s="195"/>
      <c r="X597" s="195"/>
      <c r="Y597" s="195"/>
      <c r="Z597" s="195"/>
      <c r="AA597" s="195"/>
    </row>
    <row r="598" ht="52" spans="1:27">
      <c r="A598" s="176"/>
      <c r="B598" s="172" t="s">
        <v>1487</v>
      </c>
      <c r="C598" s="173" t="s">
        <v>3020</v>
      </c>
      <c r="D598" s="174">
        <v>12351002</v>
      </c>
      <c r="E598" s="175" t="s">
        <v>631</v>
      </c>
      <c r="F598" s="174"/>
      <c r="G598" s="174"/>
      <c r="H598" s="25" t="s">
        <v>3031</v>
      </c>
      <c r="I598" s="180" t="s">
        <v>1735</v>
      </c>
      <c r="J598" s="181">
        <v>2024.7</v>
      </c>
      <c r="K598" s="180" t="s">
        <v>1575</v>
      </c>
      <c r="L598" s="25" t="s">
        <v>3032</v>
      </c>
      <c r="M598" s="182" t="s">
        <v>1667</v>
      </c>
      <c r="N598" s="174"/>
      <c r="O598" s="174"/>
      <c r="P598" s="174"/>
      <c r="Q598" s="174"/>
      <c r="R598" s="174"/>
      <c r="S598" s="174"/>
      <c r="T598" s="195"/>
      <c r="U598" s="195"/>
      <c r="V598" s="195"/>
      <c r="W598" s="195"/>
      <c r="X598" s="195"/>
      <c r="Y598" s="195"/>
      <c r="Z598" s="195"/>
      <c r="AA598" s="195"/>
    </row>
    <row r="599" ht="91" spans="1:27">
      <c r="A599" s="176"/>
      <c r="B599" s="172" t="s">
        <v>1487</v>
      </c>
      <c r="C599" s="173" t="s">
        <v>3020</v>
      </c>
      <c r="D599" s="174">
        <v>12351002</v>
      </c>
      <c r="E599" s="175" t="s">
        <v>631</v>
      </c>
      <c r="F599" s="174"/>
      <c r="G599" s="174"/>
      <c r="H599" s="25" t="s">
        <v>3033</v>
      </c>
      <c r="I599" s="180" t="s">
        <v>3034</v>
      </c>
      <c r="J599" s="181">
        <v>2024.5</v>
      </c>
      <c r="K599" s="180" t="s">
        <v>3029</v>
      </c>
      <c r="L599" s="25" t="s">
        <v>3035</v>
      </c>
      <c r="M599" s="182" t="s">
        <v>3036</v>
      </c>
      <c r="N599" s="174"/>
      <c r="O599" s="174"/>
      <c r="P599" s="174"/>
      <c r="Q599" s="174"/>
      <c r="R599" s="174"/>
      <c r="S599" s="174"/>
      <c r="T599" s="195"/>
      <c r="U599" s="195"/>
      <c r="V599" s="195"/>
      <c r="W599" s="195"/>
      <c r="X599" s="195"/>
      <c r="Y599" s="195"/>
      <c r="Z599" s="195"/>
      <c r="AA599" s="195"/>
    </row>
    <row r="600" ht="39" spans="1:27">
      <c r="A600" s="176"/>
      <c r="B600" s="175" t="s">
        <v>1476</v>
      </c>
      <c r="C600" s="173" t="s">
        <v>3020</v>
      </c>
      <c r="D600" s="174">
        <v>12351003</v>
      </c>
      <c r="E600" s="175" t="s">
        <v>631</v>
      </c>
      <c r="F600" s="174"/>
      <c r="G600" s="174"/>
      <c r="H600" s="25" t="s">
        <v>3037</v>
      </c>
      <c r="I600" s="174" t="s">
        <v>3038</v>
      </c>
      <c r="J600" s="183" t="s">
        <v>3039</v>
      </c>
      <c r="K600" s="184" t="s">
        <v>3040</v>
      </c>
      <c r="L600" s="25" t="s">
        <v>3041</v>
      </c>
      <c r="M600" s="185" t="s">
        <v>1777</v>
      </c>
      <c r="N600" s="174"/>
      <c r="O600" s="174"/>
      <c r="P600" s="174"/>
      <c r="Q600" s="174"/>
      <c r="R600" s="174"/>
      <c r="S600" s="196"/>
      <c r="T600" s="195"/>
      <c r="U600" s="195"/>
      <c r="V600" s="195"/>
      <c r="W600" s="195"/>
      <c r="X600" s="195"/>
      <c r="Y600" s="195"/>
      <c r="Z600" s="195"/>
      <c r="AA600" s="195"/>
    </row>
    <row r="601" ht="39" spans="1:27">
      <c r="A601" s="176"/>
      <c r="B601" s="175" t="s">
        <v>1476</v>
      </c>
      <c r="C601" s="173" t="s">
        <v>3020</v>
      </c>
      <c r="D601" s="174">
        <v>12351003</v>
      </c>
      <c r="E601" s="175" t="s">
        <v>631</v>
      </c>
      <c r="F601" s="174"/>
      <c r="G601" s="174"/>
      <c r="H601" s="25" t="s">
        <v>3042</v>
      </c>
      <c r="I601" s="174" t="s">
        <v>3043</v>
      </c>
      <c r="J601" s="183" t="s">
        <v>3044</v>
      </c>
      <c r="K601" s="174" t="s">
        <v>3045</v>
      </c>
      <c r="L601" s="25" t="s">
        <v>3046</v>
      </c>
      <c r="M601" s="185" t="s">
        <v>1777</v>
      </c>
      <c r="N601" s="174"/>
      <c r="O601" s="174"/>
      <c r="P601" s="174"/>
      <c r="Q601" s="174"/>
      <c r="R601" s="174"/>
      <c r="S601" s="174"/>
      <c r="T601" s="195"/>
      <c r="U601" s="195"/>
      <c r="V601" s="195"/>
      <c r="W601" s="195"/>
      <c r="X601" s="195"/>
      <c r="Y601" s="195"/>
      <c r="Z601" s="195"/>
      <c r="AA601" s="195"/>
    </row>
    <row r="602" spans="1:27">
      <c r="A602" s="176"/>
      <c r="B602" s="175" t="s">
        <v>1476</v>
      </c>
      <c r="C602" s="173" t="s">
        <v>3020</v>
      </c>
      <c r="D602" s="174">
        <v>12351003</v>
      </c>
      <c r="E602" s="175" t="s">
        <v>631</v>
      </c>
      <c r="F602" s="174"/>
      <c r="G602" s="174"/>
      <c r="H602" s="25"/>
      <c r="I602" s="174"/>
      <c r="J602" s="183"/>
      <c r="K602" s="184"/>
      <c r="L602" s="25"/>
      <c r="M602" s="185"/>
      <c r="N602" s="174" t="s">
        <v>3047</v>
      </c>
      <c r="O602" s="174" t="s">
        <v>1603</v>
      </c>
      <c r="P602" s="174" t="s">
        <v>3048</v>
      </c>
      <c r="Q602" s="174"/>
      <c r="R602" s="174" t="s">
        <v>3049</v>
      </c>
      <c r="S602" s="185" t="s">
        <v>1777</v>
      </c>
      <c r="T602" s="195"/>
      <c r="U602" s="195"/>
      <c r="V602" s="195"/>
      <c r="W602" s="195"/>
      <c r="X602" s="195"/>
      <c r="Y602" s="195"/>
      <c r="Z602" s="195"/>
      <c r="AA602" s="195"/>
    </row>
    <row r="603" ht="65" spans="1:27">
      <c r="A603" s="176"/>
      <c r="B603" s="175" t="s">
        <v>1499</v>
      </c>
      <c r="C603" s="173" t="s">
        <v>3020</v>
      </c>
      <c r="D603" s="174">
        <v>12351010</v>
      </c>
      <c r="E603" s="175" t="s">
        <v>629</v>
      </c>
      <c r="F603" s="174"/>
      <c r="G603" s="174"/>
      <c r="H603" s="25" t="s">
        <v>2815</v>
      </c>
      <c r="I603" s="174" t="s">
        <v>3050</v>
      </c>
      <c r="J603" s="186" t="s">
        <v>2733</v>
      </c>
      <c r="K603" s="174" t="s">
        <v>3051</v>
      </c>
      <c r="L603" s="25" t="s">
        <v>2817</v>
      </c>
      <c r="M603" s="185" t="s">
        <v>2541</v>
      </c>
      <c r="N603" s="174"/>
      <c r="O603" s="174"/>
      <c r="P603" s="174"/>
      <c r="Q603" s="174"/>
      <c r="R603" s="174"/>
      <c r="S603" s="174"/>
      <c r="T603" s="195"/>
      <c r="U603" s="195"/>
      <c r="V603" s="195"/>
      <c r="W603" s="195"/>
      <c r="X603" s="195"/>
      <c r="Y603" s="195"/>
      <c r="Z603" s="195"/>
      <c r="AA603" s="195"/>
    </row>
    <row r="604" ht="65" spans="1:27">
      <c r="A604" s="176"/>
      <c r="B604" s="175" t="s">
        <v>1499</v>
      </c>
      <c r="C604" s="173" t="s">
        <v>3020</v>
      </c>
      <c r="D604" s="174">
        <v>12351010</v>
      </c>
      <c r="E604" s="175" t="s">
        <v>629</v>
      </c>
      <c r="F604" s="174"/>
      <c r="G604" s="174"/>
      <c r="H604" s="25" t="s">
        <v>2731</v>
      </c>
      <c r="I604" s="174" t="s">
        <v>3050</v>
      </c>
      <c r="J604" s="186" t="s">
        <v>2733</v>
      </c>
      <c r="K604" s="174" t="s">
        <v>3051</v>
      </c>
      <c r="L604" s="25" t="s">
        <v>3052</v>
      </c>
      <c r="M604" s="185" t="s">
        <v>2541</v>
      </c>
      <c r="N604" s="174"/>
      <c r="O604" s="174"/>
      <c r="P604" s="174"/>
      <c r="Q604" s="174"/>
      <c r="R604" s="174"/>
      <c r="S604" s="174"/>
      <c r="T604" s="195"/>
      <c r="U604" s="195"/>
      <c r="V604" s="195"/>
      <c r="W604" s="195"/>
      <c r="X604" s="195"/>
      <c r="Y604" s="195"/>
      <c r="Z604" s="195"/>
      <c r="AA604" s="195"/>
    </row>
    <row r="605" ht="65" spans="1:27">
      <c r="A605" s="176"/>
      <c r="B605" s="174" t="s">
        <v>1480</v>
      </c>
      <c r="C605" s="173" t="s">
        <v>3020</v>
      </c>
      <c r="D605" s="174">
        <v>12351011</v>
      </c>
      <c r="E605" s="174" t="s">
        <v>631</v>
      </c>
      <c r="F605" s="174"/>
      <c r="G605" s="174"/>
      <c r="H605" s="25" t="s">
        <v>2129</v>
      </c>
      <c r="I605" s="174" t="s">
        <v>2327</v>
      </c>
      <c r="J605" s="174" t="s">
        <v>3053</v>
      </c>
      <c r="K605" s="174" t="s">
        <v>1740</v>
      </c>
      <c r="L605" s="25" t="s">
        <v>3054</v>
      </c>
      <c r="M605" s="185" t="s">
        <v>1755</v>
      </c>
      <c r="N605" s="174"/>
      <c r="O605" s="174"/>
      <c r="P605" s="174"/>
      <c r="Q605" s="174"/>
      <c r="R605" s="174"/>
      <c r="S605" s="174"/>
      <c r="T605" s="195"/>
      <c r="U605" s="195"/>
      <c r="V605" s="195"/>
      <c r="W605" s="195"/>
      <c r="X605" s="195"/>
      <c r="Y605" s="195"/>
      <c r="Z605" s="195"/>
      <c r="AA605" s="195"/>
    </row>
    <row r="606" ht="39" spans="1:27">
      <c r="A606" s="176"/>
      <c r="B606" s="174" t="s">
        <v>1489</v>
      </c>
      <c r="C606" s="173" t="s">
        <v>3020</v>
      </c>
      <c r="D606" s="174">
        <v>12351012</v>
      </c>
      <c r="E606" s="175" t="s">
        <v>819</v>
      </c>
      <c r="F606" s="174"/>
      <c r="G606" s="174"/>
      <c r="H606" s="25" t="s">
        <v>3055</v>
      </c>
      <c r="I606" s="174" t="s">
        <v>3056</v>
      </c>
      <c r="J606" s="185" t="s">
        <v>3057</v>
      </c>
      <c r="K606" s="174" t="s">
        <v>1740</v>
      </c>
      <c r="L606" s="25" t="s">
        <v>3058</v>
      </c>
      <c r="M606" s="185" t="s">
        <v>1607</v>
      </c>
      <c r="N606" s="174"/>
      <c r="O606" s="174"/>
      <c r="P606" s="174"/>
      <c r="Q606" s="174"/>
      <c r="R606" s="174"/>
      <c r="S606" s="174"/>
      <c r="T606" s="195"/>
      <c r="U606" s="195"/>
      <c r="V606" s="195"/>
      <c r="W606" s="195"/>
      <c r="X606" s="195"/>
      <c r="Y606" s="195"/>
      <c r="Z606" s="195"/>
      <c r="AA606" s="195"/>
    </row>
    <row r="607" ht="51" spans="1:27">
      <c r="A607" s="176"/>
      <c r="B607" s="174" t="s">
        <v>1489</v>
      </c>
      <c r="C607" s="173" t="s">
        <v>3020</v>
      </c>
      <c r="D607" s="174">
        <v>12351012</v>
      </c>
      <c r="E607" s="175" t="s">
        <v>819</v>
      </c>
      <c r="F607" s="174"/>
      <c r="G607" s="174"/>
      <c r="H607" s="25" t="s">
        <v>3059</v>
      </c>
      <c r="I607" s="174" t="s">
        <v>2159</v>
      </c>
      <c r="J607" s="185">
        <v>2024.3</v>
      </c>
      <c r="K607" s="174" t="s">
        <v>1740</v>
      </c>
      <c r="L607" s="25" t="s">
        <v>3060</v>
      </c>
      <c r="M607" s="185" t="s">
        <v>2111</v>
      </c>
      <c r="N607" s="174"/>
      <c r="O607" s="174"/>
      <c r="P607" s="174"/>
      <c r="Q607" s="174"/>
      <c r="R607" s="174"/>
      <c r="S607" s="174"/>
      <c r="T607" s="195"/>
      <c r="U607" s="195"/>
      <c r="V607" s="195"/>
      <c r="W607" s="195"/>
      <c r="X607" s="195"/>
      <c r="Y607" s="195"/>
      <c r="Z607" s="195"/>
      <c r="AA607" s="195"/>
    </row>
    <row r="608" ht="51.5" spans="1:27">
      <c r="A608" s="176"/>
      <c r="B608" s="174" t="s">
        <v>1489</v>
      </c>
      <c r="C608" s="173" t="s">
        <v>3020</v>
      </c>
      <c r="D608" s="174">
        <v>12351012</v>
      </c>
      <c r="E608" s="175" t="s">
        <v>819</v>
      </c>
      <c r="F608" s="174"/>
      <c r="G608" s="174"/>
      <c r="H608" s="25" t="s">
        <v>3061</v>
      </c>
      <c r="I608" s="174" t="s">
        <v>2159</v>
      </c>
      <c r="J608" s="185">
        <v>2024.3</v>
      </c>
      <c r="K608" s="174" t="s">
        <v>1740</v>
      </c>
      <c r="L608" s="25" t="s">
        <v>3062</v>
      </c>
      <c r="M608" s="185" t="s">
        <v>3063</v>
      </c>
      <c r="N608" s="174"/>
      <c r="O608" s="174"/>
      <c r="P608" s="174"/>
      <c r="Q608" s="174"/>
      <c r="R608" s="174"/>
      <c r="S608" s="174"/>
      <c r="T608" s="195"/>
      <c r="U608" s="195"/>
      <c r="V608" s="195"/>
      <c r="W608" s="195"/>
      <c r="X608" s="195"/>
      <c r="Y608" s="195"/>
      <c r="Z608" s="195"/>
      <c r="AA608" s="195"/>
    </row>
    <row r="609" ht="39" spans="1:27">
      <c r="A609" s="176"/>
      <c r="B609" s="174" t="s">
        <v>1495</v>
      </c>
      <c r="C609" s="173" t="s">
        <v>3020</v>
      </c>
      <c r="D609" s="174">
        <v>12351014</v>
      </c>
      <c r="E609" s="174" t="s">
        <v>631</v>
      </c>
      <c r="F609" s="174"/>
      <c r="G609" s="174"/>
      <c r="H609" s="25" t="s">
        <v>3064</v>
      </c>
      <c r="I609" s="174" t="s">
        <v>3065</v>
      </c>
      <c r="J609" s="187" t="s">
        <v>3066</v>
      </c>
      <c r="K609" s="174" t="s">
        <v>1586</v>
      </c>
      <c r="L609" s="25" t="s">
        <v>3067</v>
      </c>
      <c r="M609" s="185" t="s">
        <v>1667</v>
      </c>
      <c r="N609" s="174"/>
      <c r="O609" s="174"/>
      <c r="P609" s="174"/>
      <c r="Q609" s="174"/>
      <c r="R609" s="174"/>
      <c r="S609" s="174"/>
      <c r="T609" s="195"/>
      <c r="U609" s="195"/>
      <c r="V609" s="195"/>
      <c r="W609" s="195"/>
      <c r="X609" s="195"/>
      <c r="Y609" s="195"/>
      <c r="Z609" s="195"/>
      <c r="AA609" s="195"/>
    </row>
    <row r="610" ht="65" spans="1:27">
      <c r="A610" s="176"/>
      <c r="B610" s="173" t="s">
        <v>1472</v>
      </c>
      <c r="C610" s="173" t="s">
        <v>3020</v>
      </c>
      <c r="D610" s="174">
        <v>12351015</v>
      </c>
      <c r="E610" s="175" t="s">
        <v>629</v>
      </c>
      <c r="F610" s="174"/>
      <c r="G610" s="174"/>
      <c r="H610" s="25" t="s">
        <v>3068</v>
      </c>
      <c r="I610" s="174" t="s">
        <v>3069</v>
      </c>
      <c r="J610" s="185">
        <v>2024.8</v>
      </c>
      <c r="K610" s="174" t="s">
        <v>1586</v>
      </c>
      <c r="L610" s="25" t="s">
        <v>3070</v>
      </c>
      <c r="M610" s="185" t="s">
        <v>2895</v>
      </c>
      <c r="N610" s="174"/>
      <c r="O610" s="174"/>
      <c r="P610" s="174"/>
      <c r="Q610" s="174"/>
      <c r="R610" s="174"/>
      <c r="S610" s="174"/>
      <c r="T610" s="195"/>
      <c r="U610" s="195"/>
      <c r="V610" s="195"/>
      <c r="W610" s="195"/>
      <c r="X610" s="195"/>
      <c r="Y610" s="195"/>
      <c r="Z610" s="195"/>
      <c r="AA610" s="195"/>
    </row>
    <row r="611" ht="26" spans="1:27">
      <c r="A611" s="176"/>
      <c r="B611" s="175" t="s">
        <v>1472</v>
      </c>
      <c r="C611" s="173" t="s">
        <v>3020</v>
      </c>
      <c r="D611" s="174">
        <v>12351015</v>
      </c>
      <c r="E611" s="175" t="s">
        <v>629</v>
      </c>
      <c r="F611" s="174"/>
      <c r="G611" s="174"/>
      <c r="H611" s="25" t="s">
        <v>3071</v>
      </c>
      <c r="I611" s="175" t="s">
        <v>3072</v>
      </c>
      <c r="J611" s="185" t="s">
        <v>3073</v>
      </c>
      <c r="K611" s="184" t="s">
        <v>3074</v>
      </c>
      <c r="L611" s="25" t="s">
        <v>3075</v>
      </c>
      <c r="M611" s="185" t="s">
        <v>1597</v>
      </c>
      <c r="N611" s="174"/>
      <c r="O611" s="174"/>
      <c r="P611" s="174"/>
      <c r="Q611" s="174"/>
      <c r="R611" s="174"/>
      <c r="S611" s="174"/>
      <c r="T611" s="195"/>
      <c r="U611" s="195"/>
      <c r="V611" s="195"/>
      <c r="W611" s="195"/>
      <c r="X611" s="195"/>
      <c r="Y611" s="195"/>
      <c r="Z611" s="195"/>
      <c r="AA611" s="195"/>
    </row>
    <row r="612" ht="39" spans="1:27">
      <c r="A612" s="176"/>
      <c r="B612" s="175" t="s">
        <v>1472</v>
      </c>
      <c r="C612" s="173" t="s">
        <v>3020</v>
      </c>
      <c r="D612" s="174">
        <v>12351015</v>
      </c>
      <c r="E612" s="175" t="s">
        <v>629</v>
      </c>
      <c r="F612" s="174"/>
      <c r="G612" s="174"/>
      <c r="H612" s="25" t="s">
        <v>3076</v>
      </c>
      <c r="I612" s="174" t="s">
        <v>3077</v>
      </c>
      <c r="J612" s="185" t="s">
        <v>3073</v>
      </c>
      <c r="K612" s="175" t="s">
        <v>3078</v>
      </c>
      <c r="L612" s="25" t="s">
        <v>3079</v>
      </c>
      <c r="M612" s="188" t="s">
        <v>1904</v>
      </c>
      <c r="N612" s="174"/>
      <c r="O612" s="174"/>
      <c r="P612" s="174"/>
      <c r="Q612" s="174"/>
      <c r="R612" s="174"/>
      <c r="S612" s="174"/>
      <c r="T612" s="195"/>
      <c r="U612" s="195"/>
      <c r="V612" s="195"/>
      <c r="W612" s="195"/>
      <c r="X612" s="195"/>
      <c r="Y612" s="195"/>
      <c r="Z612" s="195"/>
      <c r="AA612" s="195"/>
    </row>
    <row r="613" ht="39" spans="1:27">
      <c r="A613" s="177"/>
      <c r="B613" s="174" t="s">
        <v>1482</v>
      </c>
      <c r="C613" s="173" t="s">
        <v>3020</v>
      </c>
      <c r="D613" s="174">
        <v>12351017</v>
      </c>
      <c r="E613" s="175" t="s">
        <v>631</v>
      </c>
      <c r="F613" s="174"/>
      <c r="G613" s="174"/>
      <c r="H613" s="25" t="s">
        <v>3080</v>
      </c>
      <c r="I613" s="174" t="s">
        <v>3081</v>
      </c>
      <c r="J613" s="185" t="s">
        <v>3082</v>
      </c>
      <c r="K613" s="174" t="s">
        <v>1586</v>
      </c>
      <c r="L613" s="25" t="s">
        <v>3083</v>
      </c>
      <c r="M613" s="185" t="s">
        <v>1583</v>
      </c>
      <c r="N613" s="174"/>
      <c r="O613" s="174"/>
      <c r="P613" s="174"/>
      <c r="Q613" s="174"/>
      <c r="R613" s="174"/>
      <c r="S613" s="174"/>
      <c r="T613" s="195"/>
      <c r="U613" s="195"/>
      <c r="V613" s="195"/>
      <c r="W613" s="195"/>
      <c r="X613" s="195"/>
      <c r="Y613" s="195"/>
      <c r="Z613" s="195"/>
      <c r="AA613" s="195"/>
    </row>
    <row r="614" ht="52" spans="1:27">
      <c r="A614" s="171" t="s">
        <v>1526</v>
      </c>
      <c r="B614" s="178" t="s">
        <v>1528</v>
      </c>
      <c r="C614" s="178" t="s">
        <v>3084</v>
      </c>
      <c r="D614" s="25">
        <v>12451004</v>
      </c>
      <c r="E614" s="178" t="s">
        <v>674</v>
      </c>
      <c r="F614" s="25"/>
      <c r="G614" s="25"/>
      <c r="H614" s="25" t="s">
        <v>3085</v>
      </c>
      <c r="I614" s="25" t="s">
        <v>1676</v>
      </c>
      <c r="J614" s="25">
        <v>2024.2</v>
      </c>
      <c r="K614" s="25" t="s">
        <v>1586</v>
      </c>
      <c r="L614" s="25" t="s">
        <v>3086</v>
      </c>
      <c r="M614" s="189" t="s">
        <v>3087</v>
      </c>
      <c r="N614" s="25"/>
      <c r="O614" s="25"/>
      <c r="P614" s="25"/>
      <c r="Q614" s="25"/>
      <c r="R614" s="25"/>
      <c r="S614" s="25"/>
      <c r="T614" s="197"/>
      <c r="U614" s="198"/>
      <c r="V614" s="198"/>
      <c r="W614" s="198"/>
      <c r="X614" s="198"/>
      <c r="Y614" s="200"/>
      <c r="Z614" s="200"/>
      <c r="AA614" s="203"/>
    </row>
    <row r="615" ht="39" spans="1:27">
      <c r="A615" s="176"/>
      <c r="B615" s="178" t="s">
        <v>1528</v>
      </c>
      <c r="C615" s="178" t="s">
        <v>3084</v>
      </c>
      <c r="D615" s="25">
        <v>12451004</v>
      </c>
      <c r="E615" s="178" t="s">
        <v>674</v>
      </c>
      <c r="F615" s="25"/>
      <c r="G615" s="25"/>
      <c r="H615" s="25" t="s">
        <v>3088</v>
      </c>
      <c r="I615" s="25" t="s">
        <v>3089</v>
      </c>
      <c r="J615" s="25">
        <v>2024.7</v>
      </c>
      <c r="K615" s="25" t="s">
        <v>1586</v>
      </c>
      <c r="L615" s="25" t="s">
        <v>3090</v>
      </c>
      <c r="M615" s="189" t="s">
        <v>3087</v>
      </c>
      <c r="N615" s="25"/>
      <c r="O615" s="25"/>
      <c r="P615" s="25"/>
      <c r="Q615" s="25"/>
      <c r="R615" s="25"/>
      <c r="S615" s="25"/>
      <c r="T615" s="199"/>
      <c r="U615" s="200"/>
      <c r="V615" s="200"/>
      <c r="W615" s="200"/>
      <c r="X615" s="200"/>
      <c r="Y615" s="200"/>
      <c r="Z615" s="200"/>
      <c r="AA615" s="200"/>
    </row>
    <row r="616" ht="39" spans="1:27">
      <c r="A616" s="176"/>
      <c r="B616" s="178" t="s">
        <v>1528</v>
      </c>
      <c r="C616" s="178" t="s">
        <v>3084</v>
      </c>
      <c r="D616" s="25">
        <v>12451004</v>
      </c>
      <c r="E616" s="178" t="s">
        <v>674</v>
      </c>
      <c r="F616" s="25"/>
      <c r="G616" s="25"/>
      <c r="H616" s="25"/>
      <c r="I616" s="25"/>
      <c r="J616" s="25"/>
      <c r="K616" s="25"/>
      <c r="L616" s="25"/>
      <c r="M616" s="25"/>
      <c r="N616" s="178" t="s">
        <v>3091</v>
      </c>
      <c r="O616" s="178" t="s">
        <v>1603</v>
      </c>
      <c r="P616" s="178" t="s">
        <v>174</v>
      </c>
      <c r="Q616" s="178" t="s">
        <v>3092</v>
      </c>
      <c r="R616" s="178" t="s">
        <v>3093</v>
      </c>
      <c r="S616" s="178" t="s">
        <v>3094</v>
      </c>
      <c r="T616" s="199"/>
      <c r="U616" s="200"/>
      <c r="V616" s="200"/>
      <c r="W616" s="200"/>
      <c r="X616" s="200"/>
      <c r="Y616" s="200"/>
      <c r="Z616" s="200"/>
      <c r="AA616" s="200"/>
    </row>
    <row r="617" ht="78" spans="1:27">
      <c r="A617" s="176"/>
      <c r="B617" s="25" t="s">
        <v>1517</v>
      </c>
      <c r="C617" s="25" t="s">
        <v>3084</v>
      </c>
      <c r="D617" s="25">
        <v>12451001</v>
      </c>
      <c r="E617" s="25" t="s">
        <v>629</v>
      </c>
      <c r="F617" s="25"/>
      <c r="G617" s="25"/>
      <c r="H617" s="25" t="s">
        <v>3095</v>
      </c>
      <c r="I617" s="25" t="s">
        <v>3096</v>
      </c>
      <c r="J617" s="190">
        <v>45424</v>
      </c>
      <c r="K617" s="25" t="s">
        <v>1570</v>
      </c>
      <c r="L617" s="25" t="s">
        <v>3097</v>
      </c>
      <c r="M617" s="191" t="s">
        <v>1583</v>
      </c>
      <c r="N617" s="25" t="s">
        <v>3098</v>
      </c>
      <c r="O617" s="25" t="s">
        <v>1603</v>
      </c>
      <c r="P617" s="25" t="s">
        <v>3099</v>
      </c>
      <c r="Q617" s="25" t="s">
        <v>3100</v>
      </c>
      <c r="R617" s="25" t="s">
        <v>3101</v>
      </c>
      <c r="S617" s="191" t="s">
        <v>1682</v>
      </c>
      <c r="T617" s="201"/>
      <c r="U617" s="143"/>
      <c r="V617" s="143"/>
      <c r="W617" s="143"/>
      <c r="X617" s="143"/>
      <c r="Y617" s="143"/>
      <c r="Z617" s="143"/>
      <c r="AA617" s="143"/>
    </row>
    <row r="618" ht="65" spans="1:27">
      <c r="A618" s="176"/>
      <c r="B618" s="25" t="s">
        <v>1530</v>
      </c>
      <c r="C618" s="25" t="s">
        <v>3084</v>
      </c>
      <c r="D618" s="25">
        <v>12451006</v>
      </c>
      <c r="E618" s="25" t="s">
        <v>629</v>
      </c>
      <c r="F618" s="25"/>
      <c r="G618" s="25"/>
      <c r="H618" s="25" t="s">
        <v>3102</v>
      </c>
      <c r="I618" s="25" t="s">
        <v>3103</v>
      </c>
      <c r="J618" s="190">
        <v>45373</v>
      </c>
      <c r="K618" s="25" t="s">
        <v>1586</v>
      </c>
      <c r="L618" s="25" t="s">
        <v>3104</v>
      </c>
      <c r="M618" s="25" t="s">
        <v>3105</v>
      </c>
      <c r="N618" s="25" t="s">
        <v>3106</v>
      </c>
      <c r="O618" s="25" t="s">
        <v>1603</v>
      </c>
      <c r="P618" s="25"/>
      <c r="Q618" s="191" t="s">
        <v>3107</v>
      </c>
      <c r="R618" s="25" t="s">
        <v>3108</v>
      </c>
      <c r="S618" s="194" t="s">
        <v>3109</v>
      </c>
      <c r="T618" s="201"/>
      <c r="U618" s="143"/>
      <c r="V618" s="143"/>
      <c r="W618" s="143"/>
      <c r="X618" s="143"/>
      <c r="Y618" s="143"/>
      <c r="Z618" s="143"/>
      <c r="AA618" s="143"/>
    </row>
    <row r="619" ht="117" spans="1:27">
      <c r="A619" s="176"/>
      <c r="B619" s="25" t="s">
        <v>1530</v>
      </c>
      <c r="C619" s="25" t="s">
        <v>3084</v>
      </c>
      <c r="D619" s="25">
        <v>12451006</v>
      </c>
      <c r="E619" s="25" t="s">
        <v>629</v>
      </c>
      <c r="F619" s="25"/>
      <c r="G619" s="25"/>
      <c r="H619" s="25" t="s">
        <v>3110</v>
      </c>
      <c r="I619" s="25" t="s">
        <v>3111</v>
      </c>
      <c r="J619" s="190">
        <v>45396</v>
      </c>
      <c r="K619" s="25" t="s">
        <v>1740</v>
      </c>
      <c r="L619" s="25" t="s">
        <v>3112</v>
      </c>
      <c r="M619" s="25" t="s">
        <v>3113</v>
      </c>
      <c r="N619" s="25" t="s">
        <v>3114</v>
      </c>
      <c r="O619" s="25" t="s">
        <v>1603</v>
      </c>
      <c r="P619" s="25"/>
      <c r="Q619" s="191" t="s">
        <v>3115</v>
      </c>
      <c r="R619" s="25" t="s">
        <v>3116</v>
      </c>
      <c r="S619" s="194" t="s">
        <v>3109</v>
      </c>
      <c r="T619" s="201"/>
      <c r="U619" s="143"/>
      <c r="V619" s="143"/>
      <c r="W619" s="143"/>
      <c r="X619" s="143"/>
      <c r="Y619" s="143"/>
      <c r="Z619" s="143"/>
      <c r="AA619" s="143"/>
    </row>
    <row r="620" ht="65" spans="1:27">
      <c r="A620" s="176"/>
      <c r="B620" s="25" t="s">
        <v>1530</v>
      </c>
      <c r="C620" s="25" t="s">
        <v>3084</v>
      </c>
      <c r="D620" s="25">
        <v>12451006</v>
      </c>
      <c r="E620" s="25" t="s">
        <v>629</v>
      </c>
      <c r="F620" s="25"/>
      <c r="G620" s="25"/>
      <c r="H620" s="25" t="s">
        <v>3117</v>
      </c>
      <c r="I620" s="25" t="s">
        <v>3118</v>
      </c>
      <c r="J620" s="25" t="s">
        <v>3119</v>
      </c>
      <c r="K620" s="25" t="s">
        <v>1642</v>
      </c>
      <c r="L620" s="25" t="s">
        <v>3120</v>
      </c>
      <c r="M620" s="25" t="s">
        <v>3121</v>
      </c>
      <c r="N620" s="25" t="s">
        <v>3122</v>
      </c>
      <c r="O620" s="25" t="s">
        <v>1603</v>
      </c>
      <c r="P620" s="25"/>
      <c r="Q620" s="191" t="s">
        <v>2289</v>
      </c>
      <c r="R620" s="25" t="s">
        <v>3123</v>
      </c>
      <c r="S620" s="194" t="s">
        <v>3109</v>
      </c>
      <c r="T620" s="201"/>
      <c r="U620" s="143"/>
      <c r="V620" s="143"/>
      <c r="W620" s="143"/>
      <c r="X620" s="143"/>
      <c r="Y620" s="143"/>
      <c r="Z620" s="143"/>
      <c r="AA620" s="143"/>
    </row>
    <row r="621" ht="39" spans="1:27">
      <c r="A621" s="176"/>
      <c r="B621" s="25" t="s">
        <v>1509</v>
      </c>
      <c r="C621" s="25" t="s">
        <v>3084</v>
      </c>
      <c r="D621" s="25">
        <v>12451015</v>
      </c>
      <c r="E621" s="25" t="s">
        <v>674</v>
      </c>
      <c r="F621" s="25"/>
      <c r="G621" s="25"/>
      <c r="H621" s="25" t="s">
        <v>3124</v>
      </c>
      <c r="I621" s="25" t="s">
        <v>3125</v>
      </c>
      <c r="J621" s="192">
        <v>45078</v>
      </c>
      <c r="K621" s="25" t="s">
        <v>1570</v>
      </c>
      <c r="L621" s="25" t="s">
        <v>3126</v>
      </c>
      <c r="M621" s="25" t="s">
        <v>3127</v>
      </c>
      <c r="N621" s="25"/>
      <c r="O621" s="25"/>
      <c r="P621" s="25"/>
      <c r="Q621" s="191"/>
      <c r="R621" s="25"/>
      <c r="S621" s="194"/>
      <c r="T621" s="201"/>
      <c r="U621" s="143"/>
      <c r="V621" s="143"/>
      <c r="W621" s="143"/>
      <c r="X621" s="143"/>
      <c r="Y621" s="143"/>
      <c r="Z621" s="143"/>
      <c r="AA621" s="143"/>
    </row>
    <row r="622" ht="65" spans="1:27">
      <c r="A622" s="176"/>
      <c r="B622" s="25" t="s">
        <v>1509</v>
      </c>
      <c r="C622" s="25" t="s">
        <v>3084</v>
      </c>
      <c r="D622" s="25">
        <v>12451015</v>
      </c>
      <c r="E622" s="25" t="s">
        <v>674</v>
      </c>
      <c r="F622" s="25"/>
      <c r="G622" s="25"/>
      <c r="H622" s="25" t="s">
        <v>3128</v>
      </c>
      <c r="I622" s="25" t="s">
        <v>3129</v>
      </c>
      <c r="J622" s="25">
        <v>2024.8</v>
      </c>
      <c r="K622" s="25" t="s">
        <v>3029</v>
      </c>
      <c r="L622" s="25" t="s">
        <v>3130</v>
      </c>
      <c r="M622" s="25" t="s">
        <v>3131</v>
      </c>
      <c r="N622" s="25"/>
      <c r="O622" s="25"/>
      <c r="P622" s="25"/>
      <c r="Q622" s="191"/>
      <c r="R622" s="25"/>
      <c r="S622" s="194"/>
      <c r="T622" s="201"/>
      <c r="U622" s="143"/>
      <c r="V622" s="143"/>
      <c r="W622" s="143"/>
      <c r="X622" s="143"/>
      <c r="Y622" s="143"/>
      <c r="Z622" s="143"/>
      <c r="AA622" s="143"/>
    </row>
    <row r="623" ht="26" spans="1:27">
      <c r="A623" s="176"/>
      <c r="B623" s="160" t="s">
        <v>1533</v>
      </c>
      <c r="C623" s="25" t="s">
        <v>3084</v>
      </c>
      <c r="D623" s="160">
        <v>12451005</v>
      </c>
      <c r="E623" s="160" t="s">
        <v>629</v>
      </c>
      <c r="F623" s="160"/>
      <c r="G623" s="160"/>
      <c r="H623" s="25" t="s">
        <v>3132</v>
      </c>
      <c r="I623" s="160" t="s">
        <v>2539</v>
      </c>
      <c r="J623" s="160">
        <v>2024.03</v>
      </c>
      <c r="K623" s="160" t="s">
        <v>1586</v>
      </c>
      <c r="L623" s="160" t="s">
        <v>3133</v>
      </c>
      <c r="M623" s="193" t="s">
        <v>3134</v>
      </c>
      <c r="N623" s="25"/>
      <c r="O623" s="25"/>
      <c r="P623" s="25"/>
      <c r="Q623" s="191"/>
      <c r="R623" s="25"/>
      <c r="S623" s="194"/>
      <c r="T623" s="201"/>
      <c r="U623" s="143"/>
      <c r="V623" s="143"/>
      <c r="W623" s="143"/>
      <c r="X623" s="143"/>
      <c r="Y623" s="143"/>
      <c r="Z623" s="143"/>
      <c r="AA623" s="143"/>
    </row>
    <row r="624" ht="52" spans="1:27">
      <c r="A624" s="176"/>
      <c r="B624" s="160" t="s">
        <v>1533</v>
      </c>
      <c r="C624" s="25" t="s">
        <v>3084</v>
      </c>
      <c r="D624" s="160">
        <v>12451005</v>
      </c>
      <c r="E624" s="160" t="s">
        <v>629</v>
      </c>
      <c r="F624" s="160"/>
      <c r="G624" s="160"/>
      <c r="H624" s="25" t="s">
        <v>3135</v>
      </c>
      <c r="I624" s="160" t="s">
        <v>2539</v>
      </c>
      <c r="J624" s="160">
        <v>2024.06</v>
      </c>
      <c r="K624" s="160" t="s">
        <v>1586</v>
      </c>
      <c r="L624" s="160" t="s">
        <v>3133</v>
      </c>
      <c r="M624" s="193" t="s">
        <v>3134</v>
      </c>
      <c r="N624" s="25"/>
      <c r="O624" s="25"/>
      <c r="P624" s="25"/>
      <c r="Q624" s="191"/>
      <c r="R624" s="25"/>
      <c r="S624" s="194"/>
      <c r="T624" s="201"/>
      <c r="U624" s="143"/>
      <c r="V624" s="143"/>
      <c r="W624" s="143"/>
      <c r="X624" s="143"/>
      <c r="Y624" s="143"/>
      <c r="Z624" s="143"/>
      <c r="AA624" s="143"/>
    </row>
    <row r="625" ht="39" spans="1:27">
      <c r="A625" s="176"/>
      <c r="B625" s="160" t="s">
        <v>1533</v>
      </c>
      <c r="C625" s="25" t="s">
        <v>3084</v>
      </c>
      <c r="D625" s="160">
        <v>12451005</v>
      </c>
      <c r="E625" s="160" t="s">
        <v>629</v>
      </c>
      <c r="F625" s="160"/>
      <c r="G625" s="160"/>
      <c r="H625" s="25" t="s">
        <v>3136</v>
      </c>
      <c r="I625" s="160" t="s">
        <v>3137</v>
      </c>
      <c r="J625" s="160">
        <v>2024.06</v>
      </c>
      <c r="K625" s="160" t="s">
        <v>1586</v>
      </c>
      <c r="L625" s="160" t="s">
        <v>3133</v>
      </c>
      <c r="M625" s="193" t="s">
        <v>3134</v>
      </c>
      <c r="N625" s="25"/>
      <c r="O625" s="25"/>
      <c r="P625" s="25"/>
      <c r="Q625" s="191"/>
      <c r="R625" s="25"/>
      <c r="S625" s="194"/>
      <c r="T625" s="201"/>
      <c r="U625" s="143"/>
      <c r="V625" s="143"/>
      <c r="W625" s="143"/>
      <c r="X625" s="143"/>
      <c r="Y625" s="143"/>
      <c r="Z625" s="143"/>
      <c r="AA625" s="143"/>
    </row>
    <row r="626" ht="52" spans="1:27">
      <c r="A626" s="176"/>
      <c r="B626" s="25" t="s">
        <v>1520</v>
      </c>
      <c r="C626" s="25" t="s">
        <v>1511</v>
      </c>
      <c r="D626" s="25">
        <v>12451019</v>
      </c>
      <c r="E626" s="25" t="s">
        <v>674</v>
      </c>
      <c r="F626" s="25"/>
      <c r="G626" s="25"/>
      <c r="H626" s="25" t="s">
        <v>3138</v>
      </c>
      <c r="I626" s="25" t="s">
        <v>3139</v>
      </c>
      <c r="J626" s="25"/>
      <c r="K626" s="25" t="s">
        <v>3140</v>
      </c>
      <c r="L626" s="25" t="s">
        <v>3141</v>
      </c>
      <c r="M626" s="194" t="s">
        <v>3142</v>
      </c>
      <c r="N626" s="25"/>
      <c r="O626" s="25"/>
      <c r="P626" s="25"/>
      <c r="Q626" s="191"/>
      <c r="R626" s="25"/>
      <c r="S626" s="194"/>
      <c r="T626" s="201"/>
      <c r="U626" s="143"/>
      <c r="V626" s="143"/>
      <c r="W626" s="143"/>
      <c r="X626" s="143"/>
      <c r="Y626" s="143"/>
      <c r="Z626" s="143"/>
      <c r="AA626" s="143"/>
    </row>
    <row r="627" ht="60" spans="1:27">
      <c r="A627" s="176"/>
      <c r="B627" s="25" t="s">
        <v>1535</v>
      </c>
      <c r="C627" s="25" t="s">
        <v>3084</v>
      </c>
      <c r="D627" s="25">
        <v>12451011</v>
      </c>
      <c r="E627" s="25" t="s">
        <v>629</v>
      </c>
      <c r="F627" s="25"/>
      <c r="G627" s="25"/>
      <c r="H627" s="25" t="s">
        <v>3143</v>
      </c>
      <c r="I627" s="20" t="s">
        <v>3144</v>
      </c>
      <c r="J627" s="20">
        <v>202405</v>
      </c>
      <c r="K627" s="20" t="s">
        <v>1611</v>
      </c>
      <c r="L627" s="20" t="s">
        <v>3145</v>
      </c>
      <c r="M627" s="25"/>
      <c r="N627" s="25"/>
      <c r="O627" s="25"/>
      <c r="P627" s="25"/>
      <c r="Q627" s="191"/>
      <c r="R627" s="25"/>
      <c r="S627" s="194"/>
      <c r="T627" s="201"/>
      <c r="U627" s="143"/>
      <c r="V627" s="143"/>
      <c r="W627" s="143"/>
      <c r="X627" s="143"/>
      <c r="Y627" s="143"/>
      <c r="Z627" s="143"/>
      <c r="AA627" s="143"/>
    </row>
    <row r="628" ht="60" spans="1:27">
      <c r="A628" s="177"/>
      <c r="B628" s="25" t="s">
        <v>1535</v>
      </c>
      <c r="C628" s="25" t="s">
        <v>3084</v>
      </c>
      <c r="D628" s="25">
        <v>12451011</v>
      </c>
      <c r="E628" s="25" t="s">
        <v>629</v>
      </c>
      <c r="F628" s="25"/>
      <c r="G628" s="25"/>
      <c r="H628" s="25" t="s">
        <v>3146</v>
      </c>
      <c r="I628" s="20" t="s">
        <v>3147</v>
      </c>
      <c r="J628" s="20">
        <v>202310</v>
      </c>
      <c r="K628" s="20" t="s">
        <v>1611</v>
      </c>
      <c r="L628" s="20" t="s">
        <v>3148</v>
      </c>
      <c r="M628" s="25"/>
      <c r="N628" s="25"/>
      <c r="O628" s="25"/>
      <c r="P628" s="25"/>
      <c r="Q628" s="25"/>
      <c r="R628" s="25"/>
      <c r="S628" s="25"/>
      <c r="T628" s="201"/>
      <c r="U628" s="143"/>
      <c r="V628" s="143"/>
      <c r="W628" s="143"/>
      <c r="X628" s="143"/>
      <c r="Y628" s="143"/>
      <c r="Z628" s="143"/>
      <c r="AA628" s="143"/>
    </row>
  </sheetData>
  <mergeCells count="164">
    <mergeCell ref="B1:AE1"/>
    <mergeCell ref="B2:E2"/>
    <mergeCell ref="F2:G2"/>
    <mergeCell ref="H2:M2"/>
    <mergeCell ref="N2:S2"/>
    <mergeCell ref="T2:X2"/>
    <mergeCell ref="Z2:AA2"/>
    <mergeCell ref="A4:A13"/>
    <mergeCell ref="A14:A46"/>
    <mergeCell ref="A47:A93"/>
    <mergeCell ref="A94:A116"/>
    <mergeCell ref="A117:A155"/>
    <mergeCell ref="A156:A190"/>
    <mergeCell ref="A191:A201"/>
    <mergeCell ref="A202:A248"/>
    <mergeCell ref="A249:A269"/>
    <mergeCell ref="A270:A352"/>
    <mergeCell ref="A353:A364"/>
    <mergeCell ref="A366:A377"/>
    <mergeCell ref="A378:A381"/>
    <mergeCell ref="A382:A413"/>
    <mergeCell ref="A415:A421"/>
    <mergeCell ref="A422:A423"/>
    <mergeCell ref="A424:A433"/>
    <mergeCell ref="A434:A467"/>
    <mergeCell ref="A468:A520"/>
    <mergeCell ref="A521:A548"/>
    <mergeCell ref="A549:A567"/>
    <mergeCell ref="A568:A594"/>
    <mergeCell ref="A595:A613"/>
    <mergeCell ref="A614:A628"/>
    <mergeCell ref="B271:B274"/>
    <mergeCell ref="B275:B280"/>
    <mergeCell ref="B281:B285"/>
    <mergeCell ref="B289:B292"/>
    <mergeCell ref="B293:B297"/>
    <mergeCell ref="B298:B299"/>
    <mergeCell ref="B304:B306"/>
    <mergeCell ref="B309:B312"/>
    <mergeCell ref="B315:B317"/>
    <mergeCell ref="B318:B324"/>
    <mergeCell ref="B328:B335"/>
    <mergeCell ref="B339:B340"/>
    <mergeCell ref="B347:B349"/>
    <mergeCell ref="B350:B351"/>
    <mergeCell ref="B468:B470"/>
    <mergeCell ref="B472:B475"/>
    <mergeCell ref="B478:B479"/>
    <mergeCell ref="B483:B485"/>
    <mergeCell ref="B487:B488"/>
    <mergeCell ref="B494:B498"/>
    <mergeCell ref="B499:B500"/>
    <mergeCell ref="B503:B504"/>
    <mergeCell ref="B508:B509"/>
    <mergeCell ref="C271:C274"/>
    <mergeCell ref="C275:C280"/>
    <mergeCell ref="C281:C285"/>
    <mergeCell ref="C289:C292"/>
    <mergeCell ref="C293:C297"/>
    <mergeCell ref="C304:C306"/>
    <mergeCell ref="C468:C470"/>
    <mergeCell ref="C472:C475"/>
    <mergeCell ref="C478:C479"/>
    <mergeCell ref="C483:C485"/>
    <mergeCell ref="C487:C488"/>
    <mergeCell ref="C494:C498"/>
    <mergeCell ref="C499:C500"/>
    <mergeCell ref="C503:C504"/>
    <mergeCell ref="C508:C509"/>
    <mergeCell ref="D271:D274"/>
    <mergeCell ref="D275:D280"/>
    <mergeCell ref="D281:D285"/>
    <mergeCell ref="D289:D292"/>
    <mergeCell ref="D293:D297"/>
    <mergeCell ref="D298:D299"/>
    <mergeCell ref="D304:D306"/>
    <mergeCell ref="D309:D312"/>
    <mergeCell ref="D315:D317"/>
    <mergeCell ref="D318:D324"/>
    <mergeCell ref="D328:D335"/>
    <mergeCell ref="D339:D340"/>
    <mergeCell ref="D347:D349"/>
    <mergeCell ref="D350:D351"/>
    <mergeCell ref="D468:D470"/>
    <mergeCell ref="D472:D475"/>
    <mergeCell ref="D478:D479"/>
    <mergeCell ref="D483:D485"/>
    <mergeCell ref="D487:D488"/>
    <mergeCell ref="D494:D498"/>
    <mergeCell ref="D499:D500"/>
    <mergeCell ref="D503:D504"/>
    <mergeCell ref="D508:D509"/>
    <mergeCell ref="E271:E274"/>
    <mergeCell ref="E275:E280"/>
    <mergeCell ref="E281:E285"/>
    <mergeCell ref="E289:E292"/>
    <mergeCell ref="E293:E297"/>
    <mergeCell ref="E298:E299"/>
    <mergeCell ref="E304:E306"/>
    <mergeCell ref="E309:E312"/>
    <mergeCell ref="E315:E317"/>
    <mergeCell ref="E318:E324"/>
    <mergeCell ref="E328:E335"/>
    <mergeCell ref="E339:E340"/>
    <mergeCell ref="E347:E349"/>
    <mergeCell ref="E350:E351"/>
    <mergeCell ref="E468:E470"/>
    <mergeCell ref="E472:E475"/>
    <mergeCell ref="E478:E479"/>
    <mergeCell ref="E483:E485"/>
    <mergeCell ref="E487:E488"/>
    <mergeCell ref="E494:E498"/>
    <mergeCell ref="E499:E500"/>
    <mergeCell ref="E503:E504"/>
    <mergeCell ref="E508:E509"/>
    <mergeCell ref="E510:E511"/>
    <mergeCell ref="F271:F274"/>
    <mergeCell ref="F275:F280"/>
    <mergeCell ref="F281:F285"/>
    <mergeCell ref="F293:F297"/>
    <mergeCell ref="F298:F299"/>
    <mergeCell ref="F304:F306"/>
    <mergeCell ref="F309:F312"/>
    <mergeCell ref="F315:F317"/>
    <mergeCell ref="F318:F324"/>
    <mergeCell ref="F328:F335"/>
    <mergeCell ref="F339:F340"/>
    <mergeCell ref="F347:F349"/>
    <mergeCell ref="F350:F351"/>
    <mergeCell ref="G271:G274"/>
    <mergeCell ref="G275:G280"/>
    <mergeCell ref="G281:G285"/>
    <mergeCell ref="G293:G297"/>
    <mergeCell ref="G298:G299"/>
    <mergeCell ref="G304:G306"/>
    <mergeCell ref="G309:G312"/>
    <mergeCell ref="G315:G317"/>
    <mergeCell ref="G318:G324"/>
    <mergeCell ref="G328:G335"/>
    <mergeCell ref="G339:G340"/>
    <mergeCell ref="G347:G349"/>
    <mergeCell ref="G350:G351"/>
    <mergeCell ref="I339:I340"/>
    <mergeCell ref="I347:I349"/>
    <mergeCell ref="J339:J340"/>
    <mergeCell ref="J347:J349"/>
    <mergeCell ref="K339:K340"/>
    <mergeCell ref="K347:K349"/>
    <mergeCell ref="L339:L340"/>
    <mergeCell ref="L347:L349"/>
    <mergeCell ref="M339:M340"/>
    <mergeCell ref="M347:M349"/>
    <mergeCell ref="N339:N340"/>
    <mergeCell ref="N347:N349"/>
    <mergeCell ref="O339:O340"/>
    <mergeCell ref="O347:O349"/>
    <mergeCell ref="P339:P340"/>
    <mergeCell ref="P347:P349"/>
    <mergeCell ref="Q339:Q340"/>
    <mergeCell ref="Q347:Q349"/>
    <mergeCell ref="R339:R340"/>
    <mergeCell ref="R347:R349"/>
    <mergeCell ref="S339:S340"/>
    <mergeCell ref="S347:S349"/>
  </mergeCells>
  <hyperlinks>
    <hyperlink ref="H82" r:id="rId1" display="Editing Personality for Large Language Models" tooltip="https://arxiv.org/abs/2310.02168"/>
    <hyperlink ref="H257" r:id="rId2" display="Offline prompt polishing for low quality instructions"/>
    <hyperlink ref="Y365" r:id="rId3" display="https://github.com/ZJU-LLMs/Foundations-of-LLMs; https://github.com/ZJU-LLMs/Awesome-LoRAs; https://github.com/bigbigwatermalon/FinSQL"/>
    <hyperlink ref="Y367" r:id="rId4" display="https://github.com/zjunlp/EasyEdit"/>
    <hyperlink ref="I547" r:id="rId5" display="SIGMOD/PODS '24: Companion of the 2024 International Conference on Management of Data"/>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22级硕士汇总</vt:lpstr>
      <vt:lpstr>23级硕士汇总</vt:lpstr>
      <vt:lpstr>博士生汇总</vt:lpstr>
      <vt:lpstr>所有学生业绩明细汇总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Twain</dc:creator>
  <cp:lastModifiedBy>Administrator</cp:lastModifiedBy>
  <dcterms:created xsi:type="dcterms:W3CDTF">2023-05-12T11:15:00Z</dcterms:created>
  <dcterms:modified xsi:type="dcterms:W3CDTF">2024-10-10T10:31:53Z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4130555E6ADD4DB688C62E424C21D44C_12</vt:lpwstr>
  </property>
</Properties>
</file>